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mc:AlternateContent xmlns:mc="http://schemas.openxmlformats.org/markup-compatibility/2006">
    <mc:Choice Requires="x15">
      <x15ac:absPath xmlns:x15ac="http://schemas.microsoft.com/office/spreadsheetml/2010/11/ac" url="C:\Users\ninaite02\Desktop\研修記録簿システム\R7_研修記録簿システム\準備中★研修記録簿集計システム2025\01雛型\"/>
    </mc:Choice>
  </mc:AlternateContent>
  <xr:revisionPtr revIDLastSave="0" documentId="13_ncr:1_{BC619B4A-F81E-4DDF-921A-E83DAC4BAD30}" xr6:coauthVersionLast="47" xr6:coauthVersionMax="47" xr10:uidLastSave="{00000000-0000-0000-0000-000000000000}"/>
  <bookViews>
    <workbookView xWindow="-108" yWindow="-108" windowWidth="23256" windowHeight="12576" xr2:uid="{00000000-000D-0000-FFFF-FFFF00000000}"/>
  </bookViews>
  <sheets>
    <sheet name="【6月】月集計表" sheetId="3" r:id="rId1"/>
    <sheet name="【7月】月集計表" sheetId="5" r:id="rId2"/>
    <sheet name="【8月】月集計表" sheetId="9" r:id="rId3"/>
    <sheet name="【9月】月集計表" sheetId="10" r:id="rId4"/>
    <sheet name="【10月】月集計表" sheetId="11" r:id="rId5"/>
    <sheet name="【11月】月集計表" sheetId="12" r:id="rId6"/>
    <sheet name="【12月】月集計表" sheetId="13" r:id="rId7"/>
    <sheet name="【1月】月集計表" sheetId="14" r:id="rId8"/>
    <sheet name="【年集計表（まとめ）】" sheetId="15" r:id="rId9"/>
    <sheet name="【年集計表（多能工化)】" sheetId="20" r:id="rId10"/>
    <sheet name="【年集計表（TR)】" sheetId="16" r:id="rId11"/>
    <sheet name="【年集計表（FW1）】" sheetId="17" r:id="rId12"/>
    <sheet name="【年集計表（FW2）】" sheetId="18" r:id="rId13"/>
    <sheet name="【年集計表（FW3）】" sheetId="19" r:id="rId14"/>
    <sheet name="日付" sheetId="7" state="hidden" r:id="rId15"/>
  </sheets>
  <definedNames>
    <definedName name="_xlnm.Print_Area" localSheetId="4">【10月】月集計表!$A$1:$BG$63</definedName>
    <definedName name="_xlnm.Print_Area" localSheetId="5">【11月】月集計表!$A$1:$BG$63</definedName>
    <definedName name="_xlnm.Print_Area" localSheetId="6">【12月】月集計表!$A$1:$BG$63</definedName>
    <definedName name="_xlnm.Print_Area" localSheetId="7">【1月】月集計表!$A$1:$BG$63</definedName>
    <definedName name="_xlnm.Print_Area" localSheetId="0">【6月】月集計表!$A$1:$BG$63</definedName>
    <definedName name="_xlnm.Print_Area" localSheetId="1">【7月】月集計表!$A$1:$BG$63</definedName>
    <definedName name="_xlnm.Print_Area" localSheetId="2">【8月】月集計表!$A$1:$BG$63</definedName>
    <definedName name="_xlnm.Print_Area" localSheetId="3">【9月】月集計表!$A$1:$BG$63</definedName>
    <definedName name="_xlnm.Print_Area" localSheetId="11">'【年集計表（FW1）】'!$A$1:$T$47</definedName>
    <definedName name="_xlnm.Print_Area" localSheetId="12">'【年集計表（FW2）】'!$A$1:$T$46</definedName>
    <definedName name="_xlnm.Print_Area" localSheetId="13">'【年集計表（FW3）】'!$A$1:$T$47</definedName>
    <definedName name="_xlnm.Print_Area" localSheetId="10">'【年集計表（TR)】'!$A$1:$T$47</definedName>
    <definedName name="_xlnm.Print_Area" localSheetId="9">'【年集計表（多能工化)】'!$A$1:$T$47</definedName>
    <definedName name="祝日1">日付!$A$19:$U$19</definedName>
    <definedName name="祝日2">日付!$A$22:$T$22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4" i="15" l="1"/>
  <c r="H44" i="15"/>
  <c r="F44" i="15"/>
  <c r="D44" i="15"/>
  <c r="P26" i="15"/>
  <c r="N26" i="15"/>
  <c r="L26" i="15"/>
  <c r="J26" i="15"/>
  <c r="J45" i="19"/>
  <c r="H45" i="19"/>
  <c r="F45" i="19"/>
  <c r="D45" i="19"/>
  <c r="T27" i="19"/>
  <c r="P27" i="19"/>
  <c r="N27" i="19"/>
  <c r="L27" i="19"/>
  <c r="J27" i="19"/>
  <c r="J44" i="18"/>
  <c r="H44" i="18"/>
  <c r="F44" i="18"/>
  <c r="D44" i="18"/>
  <c r="T26" i="18"/>
  <c r="P26" i="18"/>
  <c r="N26" i="18"/>
  <c r="L26" i="18"/>
  <c r="J26" i="18"/>
  <c r="J45" i="17"/>
  <c r="H45" i="17"/>
  <c r="F45" i="17"/>
  <c r="D45" i="17"/>
  <c r="T27" i="17"/>
  <c r="P27" i="17"/>
  <c r="N27" i="17"/>
  <c r="L27" i="17"/>
  <c r="J27" i="17"/>
  <c r="P44" i="19"/>
  <c r="T26" i="19"/>
  <c r="P43" i="18"/>
  <c r="T25" i="18"/>
  <c r="T26" i="17"/>
  <c r="P44" i="17"/>
  <c r="P42" i="17"/>
  <c r="T24" i="17"/>
  <c r="P42" i="16"/>
  <c r="T24" i="16"/>
  <c r="J42" i="15"/>
  <c r="H42" i="15"/>
  <c r="F42" i="15"/>
  <c r="D42" i="15"/>
  <c r="P24" i="15"/>
  <c r="N24" i="15"/>
  <c r="L24" i="15"/>
  <c r="J24" i="15"/>
  <c r="J38" i="15"/>
  <c r="H38" i="15"/>
  <c r="F38" i="15"/>
  <c r="D38" i="15"/>
  <c r="P20" i="15"/>
  <c r="N20" i="15"/>
  <c r="L20" i="15"/>
  <c r="J20" i="15"/>
  <c r="J38" i="19"/>
  <c r="H38" i="19"/>
  <c r="F38" i="19"/>
  <c r="D38" i="19"/>
  <c r="P20" i="19"/>
  <c r="N20" i="19"/>
  <c r="L20" i="19"/>
  <c r="J20" i="19"/>
  <c r="J37" i="18"/>
  <c r="H37" i="18"/>
  <c r="F37" i="18"/>
  <c r="D37" i="18"/>
  <c r="P19" i="18"/>
  <c r="N19" i="18"/>
  <c r="L19" i="18"/>
  <c r="J19" i="18"/>
  <c r="J38" i="17"/>
  <c r="H38" i="17"/>
  <c r="F38" i="17"/>
  <c r="D38" i="17"/>
  <c r="P20" i="17"/>
  <c r="N20" i="17"/>
  <c r="L20" i="17"/>
  <c r="J20" i="17"/>
  <c r="J38" i="16"/>
  <c r="H38" i="16"/>
  <c r="F38" i="16"/>
  <c r="D38" i="16"/>
  <c r="P20" i="16"/>
  <c r="N20" i="16"/>
  <c r="L20" i="16"/>
  <c r="J20" i="16"/>
  <c r="J38" i="20"/>
  <c r="H38" i="20"/>
  <c r="F38" i="20"/>
  <c r="D38" i="20"/>
  <c r="P20" i="20"/>
  <c r="N20" i="20"/>
  <c r="L20" i="20"/>
  <c r="J20" i="20"/>
  <c r="J37" i="15"/>
  <c r="H37" i="15"/>
  <c r="F37" i="15"/>
  <c r="D37" i="15"/>
  <c r="P19" i="15"/>
  <c r="N19" i="15"/>
  <c r="L19" i="15"/>
  <c r="J19" i="15"/>
  <c r="F46" i="20"/>
  <c r="P28" i="20"/>
  <c r="L28" i="20"/>
  <c r="C6" i="20"/>
  <c r="BF63" i="3"/>
  <c r="J28" i="20" s="1"/>
  <c r="BF62" i="3"/>
  <c r="BF61" i="3"/>
  <c r="BF60" i="3"/>
  <c r="BF59" i="3"/>
  <c r="BF57" i="3"/>
  <c r="BF55" i="3"/>
  <c r="J27" i="15" s="1"/>
  <c r="BF63" i="5"/>
  <c r="BF62" i="5"/>
  <c r="BF61" i="5"/>
  <c r="BF60" i="5"/>
  <c r="BF59" i="5"/>
  <c r="BF57" i="5"/>
  <c r="BF55" i="5"/>
  <c r="L27" i="15" s="1"/>
  <c r="BF63" i="9"/>
  <c r="N28" i="20" s="1"/>
  <c r="BF62" i="9"/>
  <c r="BF61" i="9"/>
  <c r="BF60" i="9"/>
  <c r="BF59" i="9"/>
  <c r="BF57" i="9"/>
  <c r="BF55" i="9"/>
  <c r="N27" i="15" s="1"/>
  <c r="BF63" i="10"/>
  <c r="BF62" i="10"/>
  <c r="BF61" i="10"/>
  <c r="BF60" i="10"/>
  <c r="BF59" i="10"/>
  <c r="BF57" i="10"/>
  <c r="BF55" i="10"/>
  <c r="P27" i="15" s="1"/>
  <c r="BF63" i="11"/>
  <c r="D46" i="20" s="1"/>
  <c r="BF62" i="11"/>
  <c r="BF61" i="11"/>
  <c r="BF60" i="11"/>
  <c r="BF59" i="11"/>
  <c r="BF57" i="11"/>
  <c r="BF55" i="11"/>
  <c r="D45" i="15" s="1"/>
  <c r="BF63" i="12"/>
  <c r="BF62" i="12"/>
  <c r="BF61" i="12"/>
  <c r="BF60" i="12"/>
  <c r="BF59" i="12"/>
  <c r="BF57" i="12"/>
  <c r="BF55" i="12"/>
  <c r="F45" i="15" s="1"/>
  <c r="BF63" i="13"/>
  <c r="H46" i="20" s="1"/>
  <c r="BF62" i="13"/>
  <c r="BF61" i="13"/>
  <c r="BF60" i="13"/>
  <c r="BF59" i="13"/>
  <c r="BF57" i="13"/>
  <c r="BF55" i="13"/>
  <c r="H45" i="15" s="1"/>
  <c r="BF63" i="14"/>
  <c r="J46" i="20" s="1"/>
  <c r="BF62" i="14"/>
  <c r="BF61" i="14"/>
  <c r="BF60" i="14"/>
  <c r="BF59" i="14"/>
  <c r="BF57" i="14"/>
  <c r="BF55" i="14"/>
  <c r="J45" i="15" s="1"/>
  <c r="AU49" i="9"/>
  <c r="AS49" i="9"/>
  <c r="AU51" i="9" s="1"/>
  <c r="AU49" i="10"/>
  <c r="AS49" i="10"/>
  <c r="AU51" i="10" s="1"/>
  <c r="AU49" i="11"/>
  <c r="AS49" i="11"/>
  <c r="AU51" i="11" s="1"/>
  <c r="AU49" i="12"/>
  <c r="AS49" i="12"/>
  <c r="AU51" i="12" s="1"/>
  <c r="AU49" i="13"/>
  <c r="AS49" i="13"/>
  <c r="AU51" i="13" s="1"/>
  <c r="AU49" i="14"/>
  <c r="AS49" i="14"/>
  <c r="AU51" i="14" s="1"/>
  <c r="AU49" i="5"/>
  <c r="AS49" i="5"/>
  <c r="AU51" i="5" s="1"/>
  <c r="AU49" i="3"/>
  <c r="AS49" i="3"/>
  <c r="AU51" i="3" s="1"/>
  <c r="N46" i="20" l="1"/>
  <c r="N45" i="15"/>
  <c r="R28" i="20"/>
  <c r="T28" i="20" s="1"/>
  <c r="T27" i="15" s="1"/>
  <c r="R27" i="15"/>
  <c r="P46" i="20"/>
  <c r="P45" i="15" s="1"/>
  <c r="AS51" i="12"/>
  <c r="AU53" i="12" s="1"/>
  <c r="AS51" i="5"/>
  <c r="AS51" i="11"/>
  <c r="AS51" i="9"/>
  <c r="AS51" i="13"/>
  <c r="AS51" i="10"/>
  <c r="AS51" i="14"/>
  <c r="AS51" i="3"/>
  <c r="AS53" i="12" l="1"/>
  <c r="AS53" i="5"/>
  <c r="AU53" i="5"/>
  <c r="AU53" i="14"/>
  <c r="AS53" i="14"/>
  <c r="AU53" i="11"/>
  <c r="AS53" i="11"/>
  <c r="AU53" i="10"/>
  <c r="AS53" i="10"/>
  <c r="AS53" i="13"/>
  <c r="AU53" i="13"/>
  <c r="AU53" i="9"/>
  <c r="AS53" i="9"/>
  <c r="AU53" i="3"/>
  <c r="AS53" i="3"/>
  <c r="AS39" i="3" l="1"/>
  <c r="AS41" i="3" s="1"/>
  <c r="AS43" i="3" s="1"/>
  <c r="AS45" i="3" s="1"/>
  <c r="AS47" i="3" s="1"/>
  <c r="AS39" i="5"/>
  <c r="AS39" i="9"/>
  <c r="AS39" i="10"/>
  <c r="AS39" i="11"/>
  <c r="AS41" i="11" s="1"/>
  <c r="AS43" i="11" s="1"/>
  <c r="AS45" i="11" s="1"/>
  <c r="AS47" i="11" s="1"/>
  <c r="AS39" i="12"/>
  <c r="AS39" i="13"/>
  <c r="AS41" i="13" s="1"/>
  <c r="AS43" i="13" s="1"/>
  <c r="AS45" i="13" s="1"/>
  <c r="AS47" i="13" s="1"/>
  <c r="R5" i="20"/>
  <c r="R5" i="16"/>
  <c r="R5" i="17"/>
  <c r="R5" i="18"/>
  <c r="R5" i="19"/>
  <c r="R5" i="15"/>
  <c r="M5" i="20"/>
  <c r="M5" i="16"/>
  <c r="M5" i="17"/>
  <c r="M5" i="18"/>
  <c r="M5" i="19"/>
  <c r="M5" i="15"/>
  <c r="C8" i="20"/>
  <c r="BE63" i="3"/>
  <c r="BD63" i="3"/>
  <c r="BC63" i="3"/>
  <c r="BB63" i="3"/>
  <c r="BA63" i="3"/>
  <c r="AZ63" i="3"/>
  <c r="BE63" i="5"/>
  <c r="BD63" i="5"/>
  <c r="BC63" i="5"/>
  <c r="BB63" i="5"/>
  <c r="BA63" i="5"/>
  <c r="AZ63" i="5"/>
  <c r="BE63" i="9"/>
  <c r="BD63" i="9"/>
  <c r="BC63" i="9"/>
  <c r="BB63" i="9"/>
  <c r="BA63" i="9"/>
  <c r="AZ63" i="9"/>
  <c r="BE63" i="10"/>
  <c r="BD63" i="10"/>
  <c r="BC63" i="10"/>
  <c r="BB63" i="10"/>
  <c r="BA63" i="10"/>
  <c r="AZ63" i="10"/>
  <c r="BE63" i="11"/>
  <c r="BD63" i="11"/>
  <c r="BC63" i="11"/>
  <c r="BB63" i="11"/>
  <c r="BA63" i="11"/>
  <c r="AZ63" i="11"/>
  <c r="BE63" i="12"/>
  <c r="BD63" i="12"/>
  <c r="BC63" i="12"/>
  <c r="BB63" i="12"/>
  <c r="BA63" i="12"/>
  <c r="AZ63" i="12"/>
  <c r="BE63" i="13"/>
  <c r="BD63" i="13"/>
  <c r="BC63" i="13"/>
  <c r="BB63" i="13"/>
  <c r="BA63" i="13"/>
  <c r="AZ63" i="13"/>
  <c r="BE63" i="14"/>
  <c r="BD63" i="14"/>
  <c r="BC63" i="14"/>
  <c r="BB63" i="14"/>
  <c r="BA63" i="14"/>
  <c r="AZ63" i="14"/>
  <c r="BE57" i="3"/>
  <c r="BD57" i="3"/>
  <c r="J25" i="15" s="1"/>
  <c r="BC57" i="3"/>
  <c r="BB57" i="3"/>
  <c r="AZ57" i="3"/>
  <c r="AX57" i="3"/>
  <c r="BE57" i="5"/>
  <c r="BD57" i="5"/>
  <c r="L25" i="15" s="1"/>
  <c r="BC57" i="5"/>
  <c r="BB57" i="5"/>
  <c r="AZ57" i="5"/>
  <c r="AX57" i="5"/>
  <c r="BE57" i="9"/>
  <c r="BD57" i="9"/>
  <c r="N25" i="15" s="1"/>
  <c r="BC57" i="9"/>
  <c r="BB57" i="9"/>
  <c r="AZ57" i="9"/>
  <c r="AX57" i="9"/>
  <c r="BE57" i="10"/>
  <c r="BD57" i="10"/>
  <c r="P25" i="15" s="1"/>
  <c r="BC57" i="10"/>
  <c r="BB57" i="10"/>
  <c r="AZ57" i="10"/>
  <c r="AX57" i="10"/>
  <c r="BE57" i="11"/>
  <c r="BD57" i="11"/>
  <c r="D43" i="15" s="1"/>
  <c r="BC57" i="11"/>
  <c r="BB57" i="11"/>
  <c r="AZ57" i="11"/>
  <c r="AX57" i="11"/>
  <c r="BE57" i="12"/>
  <c r="BD57" i="12"/>
  <c r="F43" i="15" s="1"/>
  <c r="BC57" i="12"/>
  <c r="BB57" i="12"/>
  <c r="AZ57" i="12"/>
  <c r="AX57" i="12"/>
  <c r="BE57" i="13"/>
  <c r="BD57" i="13"/>
  <c r="H43" i="15" s="1"/>
  <c r="BC57" i="13"/>
  <c r="BB57" i="13"/>
  <c r="AZ57" i="13"/>
  <c r="AX57" i="13"/>
  <c r="BE57" i="14"/>
  <c r="BD57" i="14"/>
  <c r="J43" i="15" s="1"/>
  <c r="BC57" i="14"/>
  <c r="BB57" i="14"/>
  <c r="AZ57" i="14"/>
  <c r="AX57" i="14"/>
  <c r="BE55" i="3"/>
  <c r="BD55" i="3"/>
  <c r="BC55" i="3"/>
  <c r="BB55" i="3"/>
  <c r="J23" i="15" s="1"/>
  <c r="AZ55" i="3"/>
  <c r="AY55" i="3"/>
  <c r="AX55" i="3"/>
  <c r="BE55" i="5"/>
  <c r="BD55" i="5"/>
  <c r="BC55" i="5"/>
  <c r="BB55" i="5"/>
  <c r="AZ55" i="5"/>
  <c r="AY55" i="5"/>
  <c r="AX55" i="5"/>
  <c r="BE55" i="9"/>
  <c r="BD55" i="9"/>
  <c r="BC55" i="9"/>
  <c r="BB55" i="9"/>
  <c r="AZ55" i="9"/>
  <c r="AY55" i="9"/>
  <c r="AX55" i="9"/>
  <c r="BE55" i="10"/>
  <c r="BD55" i="10"/>
  <c r="BC55" i="10"/>
  <c r="BB55" i="10"/>
  <c r="P23" i="15" s="1"/>
  <c r="AZ55" i="10"/>
  <c r="AY55" i="10"/>
  <c r="AX55" i="10"/>
  <c r="BE55" i="11"/>
  <c r="BD55" i="11"/>
  <c r="BC55" i="11"/>
  <c r="BB55" i="11"/>
  <c r="AZ55" i="11"/>
  <c r="AY55" i="11"/>
  <c r="AX55" i="11"/>
  <c r="BE55" i="12"/>
  <c r="BD55" i="12"/>
  <c r="BC55" i="12"/>
  <c r="BB55" i="12"/>
  <c r="AZ55" i="12"/>
  <c r="AY55" i="12"/>
  <c r="AX55" i="12"/>
  <c r="BE55" i="13"/>
  <c r="BD55" i="13"/>
  <c r="BC55" i="13"/>
  <c r="BB55" i="13"/>
  <c r="AZ55" i="13"/>
  <c r="AY55" i="13"/>
  <c r="AX55" i="13"/>
  <c r="BE55" i="14"/>
  <c r="BD55" i="14"/>
  <c r="BC55" i="14"/>
  <c r="BB55" i="14"/>
  <c r="AZ55" i="14"/>
  <c r="AY55" i="14"/>
  <c r="AX55" i="14"/>
  <c r="AV57" i="3"/>
  <c r="AV57" i="5"/>
  <c r="AV57" i="9"/>
  <c r="AV57" i="10"/>
  <c r="AV57" i="11"/>
  <c r="AV57" i="12"/>
  <c r="AV57" i="13"/>
  <c r="AV57" i="14"/>
  <c r="AV55" i="3"/>
  <c r="AV55" i="5"/>
  <c r="AV55" i="9"/>
  <c r="AV55" i="10"/>
  <c r="AV55" i="11"/>
  <c r="AV55" i="12"/>
  <c r="AV55" i="13"/>
  <c r="AV55" i="14"/>
  <c r="AY63" i="3"/>
  <c r="AY63" i="5"/>
  <c r="AY63" i="9"/>
  <c r="AY63" i="10"/>
  <c r="AY63" i="11"/>
  <c r="AY63" i="12"/>
  <c r="AY63" i="13"/>
  <c r="AY63" i="14"/>
  <c r="AX63" i="3"/>
  <c r="AX63" i="5"/>
  <c r="AX63" i="9"/>
  <c r="AX63" i="10"/>
  <c r="AX63" i="11"/>
  <c r="AX63" i="12"/>
  <c r="AX63" i="13"/>
  <c r="AX63" i="14"/>
  <c r="AV63" i="3"/>
  <c r="AV63" i="5"/>
  <c r="AV63" i="9"/>
  <c r="AV63" i="10"/>
  <c r="AV63" i="11"/>
  <c r="AV63" i="12"/>
  <c r="AV63" i="13"/>
  <c r="AV63" i="14"/>
  <c r="AW53" i="3"/>
  <c r="AW51" i="3"/>
  <c r="AW49" i="3"/>
  <c r="AW53" i="5"/>
  <c r="AW51" i="5"/>
  <c r="AW49" i="5"/>
  <c r="AW53" i="9"/>
  <c r="AW51" i="9"/>
  <c r="AW49" i="9"/>
  <c r="AW53" i="10"/>
  <c r="AW51" i="10"/>
  <c r="AW49" i="10"/>
  <c r="AW53" i="11"/>
  <c r="AW51" i="11"/>
  <c r="AW49" i="11"/>
  <c r="AW53" i="12"/>
  <c r="AW51" i="12"/>
  <c r="AW49" i="12"/>
  <c r="AW53" i="13"/>
  <c r="AW51" i="13"/>
  <c r="AW49" i="13"/>
  <c r="AW53" i="14"/>
  <c r="AW51" i="14"/>
  <c r="AW49" i="14"/>
  <c r="AW1" i="5"/>
  <c r="AW1" i="9" s="1"/>
  <c r="AW1" i="10" s="1"/>
  <c r="AW1" i="11" s="1"/>
  <c r="AW1" i="12" s="1"/>
  <c r="AW1" i="13" s="1"/>
  <c r="AW1" i="14" s="1"/>
  <c r="AU39" i="14"/>
  <c r="AU29" i="14"/>
  <c r="AU19" i="14"/>
  <c r="AU9" i="14"/>
  <c r="AS39" i="14"/>
  <c r="AS41" i="14" s="1"/>
  <c r="AS43" i="14" s="1"/>
  <c r="AS45" i="14" s="1"/>
  <c r="AS47" i="14" s="1"/>
  <c r="AS29" i="14"/>
  <c r="AS31" i="14" s="1"/>
  <c r="AS33" i="14" s="1"/>
  <c r="AS35" i="14" s="1"/>
  <c r="AS37" i="14" s="1"/>
  <c r="AS19" i="14"/>
  <c r="AS21" i="14" s="1"/>
  <c r="AS23" i="14" s="1"/>
  <c r="AS25" i="14" s="1"/>
  <c r="AS27" i="14" s="1"/>
  <c r="AS9" i="14"/>
  <c r="AS11" i="14" s="1"/>
  <c r="AS13" i="14" s="1"/>
  <c r="AS15" i="14" s="1"/>
  <c r="AS17" i="14" s="1"/>
  <c r="AU39" i="13"/>
  <c r="AU29" i="13"/>
  <c r="AU19" i="13"/>
  <c r="AU9" i="13"/>
  <c r="AS29" i="13"/>
  <c r="AS31" i="13" s="1"/>
  <c r="AS33" i="13" s="1"/>
  <c r="AS35" i="13" s="1"/>
  <c r="AS37" i="13" s="1"/>
  <c r="AS19" i="13"/>
  <c r="AU21" i="13" s="1"/>
  <c r="AS9" i="13"/>
  <c r="AS11" i="13" s="1"/>
  <c r="AS13" i="13" s="1"/>
  <c r="AS15" i="13" s="1"/>
  <c r="AS17" i="13" s="1"/>
  <c r="AU39" i="12"/>
  <c r="AU29" i="12"/>
  <c r="AU19" i="12"/>
  <c r="AU9" i="12"/>
  <c r="AS41" i="12"/>
  <c r="AS43" i="12" s="1"/>
  <c r="AS45" i="12" s="1"/>
  <c r="AS47" i="12" s="1"/>
  <c r="AS29" i="12"/>
  <c r="AS31" i="12" s="1"/>
  <c r="AS33" i="12" s="1"/>
  <c r="AS35" i="12" s="1"/>
  <c r="AS37" i="12" s="1"/>
  <c r="AS19" i="12"/>
  <c r="AS21" i="12" s="1"/>
  <c r="AS23" i="12" s="1"/>
  <c r="AS25" i="12" s="1"/>
  <c r="AS27" i="12" s="1"/>
  <c r="AS9" i="12"/>
  <c r="AS11" i="12" s="1"/>
  <c r="AS13" i="12" s="1"/>
  <c r="AS15" i="12" s="1"/>
  <c r="AS17" i="12" s="1"/>
  <c r="AU39" i="11"/>
  <c r="AU29" i="11"/>
  <c r="AU19" i="11"/>
  <c r="AU9" i="11"/>
  <c r="AS29" i="11"/>
  <c r="AS31" i="11" s="1"/>
  <c r="AS33" i="11" s="1"/>
  <c r="AS35" i="11" s="1"/>
  <c r="AS37" i="11" s="1"/>
  <c r="AS19" i="11"/>
  <c r="AS21" i="11" s="1"/>
  <c r="AS23" i="11" s="1"/>
  <c r="AS25" i="11" s="1"/>
  <c r="AS27" i="11" s="1"/>
  <c r="AS9" i="11"/>
  <c r="AS11" i="11" s="1"/>
  <c r="AS13" i="11" s="1"/>
  <c r="AS15" i="11" s="1"/>
  <c r="AS17" i="11" s="1"/>
  <c r="AU39" i="10"/>
  <c r="AU29" i="10"/>
  <c r="AU19" i="10"/>
  <c r="AU9" i="10"/>
  <c r="AS41" i="10"/>
  <c r="AS43" i="10" s="1"/>
  <c r="AS45" i="10" s="1"/>
  <c r="AS47" i="10" s="1"/>
  <c r="AS29" i="10"/>
  <c r="AS31" i="10" s="1"/>
  <c r="AS33" i="10" s="1"/>
  <c r="AS35" i="10" s="1"/>
  <c r="AS37" i="10" s="1"/>
  <c r="AS19" i="10"/>
  <c r="AS21" i="10" s="1"/>
  <c r="AS23" i="10" s="1"/>
  <c r="AS25" i="10" s="1"/>
  <c r="AS27" i="10" s="1"/>
  <c r="AS9" i="10"/>
  <c r="AS11" i="10" s="1"/>
  <c r="AS13" i="10" s="1"/>
  <c r="AS15" i="10" s="1"/>
  <c r="AS17" i="10" s="1"/>
  <c r="AU39" i="9"/>
  <c r="AU29" i="9"/>
  <c r="AU19" i="9"/>
  <c r="AU9" i="9"/>
  <c r="AS41" i="9"/>
  <c r="AS43" i="9" s="1"/>
  <c r="AS45" i="9" s="1"/>
  <c r="AS47" i="9" s="1"/>
  <c r="AS29" i="9"/>
  <c r="AS31" i="9" s="1"/>
  <c r="AS33" i="9" s="1"/>
  <c r="AS35" i="9" s="1"/>
  <c r="AS37" i="9" s="1"/>
  <c r="AS19" i="9"/>
  <c r="AS21" i="9" s="1"/>
  <c r="AS23" i="9" s="1"/>
  <c r="AS25" i="9" s="1"/>
  <c r="AS27" i="9" s="1"/>
  <c r="AS9" i="9"/>
  <c r="AS11" i="9" s="1"/>
  <c r="AS13" i="9" s="1"/>
  <c r="AS15" i="9" s="1"/>
  <c r="AS17" i="9" s="1"/>
  <c r="AU39" i="5"/>
  <c r="AU29" i="5"/>
  <c r="AU19" i="5"/>
  <c r="AU9" i="5"/>
  <c r="AS41" i="5"/>
  <c r="AS43" i="5" s="1"/>
  <c r="AS45" i="5" s="1"/>
  <c r="AS47" i="5" s="1"/>
  <c r="AS29" i="5"/>
  <c r="AS31" i="5" s="1"/>
  <c r="AS33" i="5" s="1"/>
  <c r="AS35" i="5" s="1"/>
  <c r="AS37" i="5" s="1"/>
  <c r="AS19" i="5"/>
  <c r="AS21" i="5" s="1"/>
  <c r="AS23" i="5" s="1"/>
  <c r="AS25" i="5" s="1"/>
  <c r="AS27" i="5" s="1"/>
  <c r="AS9" i="5"/>
  <c r="AS11" i="5" s="1"/>
  <c r="AS13" i="5" s="1"/>
  <c r="AS15" i="5" s="1"/>
  <c r="AS17" i="5" s="1"/>
  <c r="AU39" i="3"/>
  <c r="AU29" i="3"/>
  <c r="AU19" i="3"/>
  <c r="AU9" i="3"/>
  <c r="AS29" i="3"/>
  <c r="AS31" i="3" s="1"/>
  <c r="AS33" i="3" s="1"/>
  <c r="AS35" i="3" s="1"/>
  <c r="AS37" i="3" s="1"/>
  <c r="AS19" i="3"/>
  <c r="AS21" i="3" s="1"/>
  <c r="AS9" i="3"/>
  <c r="AS11" i="3" s="1"/>
  <c r="AS13" i="3" s="1"/>
  <c r="AS15" i="3" s="1"/>
  <c r="AS17" i="3" s="1"/>
  <c r="H41" i="15" l="1"/>
  <c r="N23" i="15"/>
  <c r="J41" i="15"/>
  <c r="AW63" i="13"/>
  <c r="H37" i="20" s="1"/>
  <c r="H47" i="20" s="1"/>
  <c r="AW63" i="3"/>
  <c r="J19" i="20" s="1"/>
  <c r="J29" i="20" s="1"/>
  <c r="L23" i="15"/>
  <c r="AW63" i="12"/>
  <c r="F37" i="20" s="1"/>
  <c r="D41" i="15"/>
  <c r="AW63" i="11"/>
  <c r="D37" i="20" s="1"/>
  <c r="N37" i="20" s="1"/>
  <c r="F41" i="15"/>
  <c r="AW63" i="14"/>
  <c r="J37" i="20" s="1"/>
  <c r="J47" i="20" s="1"/>
  <c r="AW63" i="9"/>
  <c r="N19" i="20" s="1"/>
  <c r="N29" i="20" s="1"/>
  <c r="AW63" i="5"/>
  <c r="L19" i="20" s="1"/>
  <c r="AW63" i="10"/>
  <c r="P19" i="20" s="1"/>
  <c r="P29" i="20" s="1"/>
  <c r="AU21" i="10"/>
  <c r="AU11" i="12"/>
  <c r="AU21" i="11"/>
  <c r="AU21" i="12"/>
  <c r="AU21" i="5"/>
  <c r="AU11" i="13"/>
  <c r="AU31" i="12"/>
  <c r="AU31" i="5"/>
  <c r="AU21" i="9"/>
  <c r="AS21" i="13"/>
  <c r="AS23" i="13" s="1"/>
  <c r="AS25" i="13" s="1"/>
  <c r="AS27" i="13" s="1"/>
  <c r="AU31" i="13"/>
  <c r="AU11" i="14"/>
  <c r="AU41" i="9"/>
  <c r="AU41" i="11"/>
  <c r="AU11" i="9"/>
  <c r="AU31" i="10"/>
  <c r="AU11" i="11"/>
  <c r="AU41" i="13"/>
  <c r="AU21" i="14"/>
  <c r="AU41" i="10"/>
  <c r="AU31" i="14"/>
  <c r="AU41" i="12"/>
  <c r="AU41" i="5"/>
  <c r="AU11" i="5"/>
  <c r="AU31" i="9"/>
  <c r="AU11" i="10"/>
  <c r="AU31" i="11"/>
  <c r="AU41" i="14"/>
  <c r="AS23" i="3"/>
  <c r="AS25" i="3" s="1"/>
  <c r="AS27" i="3" s="1"/>
  <c r="AU31" i="3"/>
  <c r="AU41" i="3"/>
  <c r="AU11" i="3"/>
  <c r="AU33" i="14"/>
  <c r="AU23" i="14"/>
  <c r="AU25" i="14"/>
  <c r="AU17" i="14"/>
  <c r="AU35" i="14"/>
  <c r="AU37" i="14"/>
  <c r="AU33" i="13"/>
  <c r="AU27" i="14"/>
  <c r="AU43" i="14"/>
  <c r="AU13" i="14"/>
  <c r="AU45" i="14"/>
  <c r="AU15" i="14"/>
  <c r="AU47" i="14"/>
  <c r="AU35" i="13"/>
  <c r="AU13" i="13"/>
  <c r="AU17" i="13"/>
  <c r="AU23" i="12"/>
  <c r="AU37" i="13"/>
  <c r="AU43" i="13"/>
  <c r="AU45" i="13"/>
  <c r="AU13" i="12"/>
  <c r="AU15" i="13"/>
  <c r="AU47" i="13"/>
  <c r="AU33" i="12"/>
  <c r="AU17" i="12"/>
  <c r="AU23" i="11"/>
  <c r="AU35" i="12"/>
  <c r="AU37" i="12"/>
  <c r="AU33" i="11"/>
  <c r="AU25" i="12"/>
  <c r="AU27" i="12"/>
  <c r="AU43" i="12"/>
  <c r="AU45" i="12"/>
  <c r="AU15" i="12"/>
  <c r="AU47" i="12"/>
  <c r="AU23" i="10"/>
  <c r="AU35" i="11"/>
  <c r="AU37" i="11"/>
  <c r="AU25" i="11"/>
  <c r="AU17" i="11"/>
  <c r="AU27" i="11"/>
  <c r="AU43" i="11"/>
  <c r="AU13" i="11"/>
  <c r="AU45" i="11"/>
  <c r="AU15" i="11"/>
  <c r="AU47" i="11"/>
  <c r="AU33" i="10"/>
  <c r="AU17" i="10"/>
  <c r="AU35" i="10"/>
  <c r="AU23" i="9"/>
  <c r="AU37" i="10"/>
  <c r="AU25" i="10"/>
  <c r="AU33" i="9"/>
  <c r="AU27" i="10"/>
  <c r="AU43" i="10"/>
  <c r="AU13" i="10"/>
  <c r="AU45" i="10"/>
  <c r="AU15" i="10"/>
  <c r="AU47" i="10"/>
  <c r="AU13" i="9"/>
  <c r="AU17" i="9"/>
  <c r="AU35" i="9"/>
  <c r="AU37" i="9"/>
  <c r="AU25" i="9"/>
  <c r="AU27" i="9"/>
  <c r="AU43" i="9"/>
  <c r="AU45" i="9"/>
  <c r="AU15" i="9"/>
  <c r="AU47" i="9"/>
  <c r="AU13" i="5"/>
  <c r="AU17" i="5"/>
  <c r="AU33" i="5"/>
  <c r="AU35" i="5"/>
  <c r="AU25" i="5"/>
  <c r="AU27" i="5"/>
  <c r="AU43" i="5"/>
  <c r="AU45" i="5"/>
  <c r="AU37" i="5"/>
  <c r="AU23" i="5"/>
  <c r="AU15" i="5"/>
  <c r="AU47" i="5"/>
  <c r="AU47" i="3"/>
  <c r="AU15" i="3"/>
  <c r="AU35" i="3"/>
  <c r="AU23" i="3"/>
  <c r="AU17" i="3"/>
  <c r="AU33" i="3"/>
  <c r="AU37" i="3"/>
  <c r="AU43" i="3"/>
  <c r="AU13" i="3"/>
  <c r="AU45" i="3"/>
  <c r="E11" i="19"/>
  <c r="C5" i="19"/>
  <c r="E10" i="18"/>
  <c r="C5" i="18"/>
  <c r="E9" i="17"/>
  <c r="D9" i="17"/>
  <c r="C9" i="17"/>
  <c r="C5" i="17"/>
  <c r="C8" i="16"/>
  <c r="N40" i="15"/>
  <c r="R22" i="15"/>
  <c r="AK50" i="12"/>
  <c r="AK50" i="10"/>
  <c r="AK31" i="10"/>
  <c r="AJ106" i="14"/>
  <c r="AI106" i="14"/>
  <c r="AH106" i="14"/>
  <c r="AG106" i="14"/>
  <c r="AF106" i="14"/>
  <c r="AE106" i="14"/>
  <c r="AD106" i="14"/>
  <c r="AC106" i="14"/>
  <c r="AB106" i="14"/>
  <c r="AA106" i="14"/>
  <c r="Z106" i="14"/>
  <c r="Y106" i="14"/>
  <c r="X106" i="14"/>
  <c r="W106" i="14"/>
  <c r="V106" i="14"/>
  <c r="U106" i="14"/>
  <c r="T106" i="14"/>
  <c r="S106" i="14"/>
  <c r="R106" i="14"/>
  <c r="Q106" i="14"/>
  <c r="P106" i="14"/>
  <c r="O106" i="14"/>
  <c r="N106" i="14"/>
  <c r="M106" i="14"/>
  <c r="L106" i="14"/>
  <c r="K106" i="14"/>
  <c r="J106" i="14"/>
  <c r="I106" i="14"/>
  <c r="H106" i="14"/>
  <c r="G106" i="14"/>
  <c r="F106" i="14"/>
  <c r="AJ105" i="14"/>
  <c r="AI105" i="14"/>
  <c r="AH105" i="14"/>
  <c r="AG105" i="14"/>
  <c r="AF105" i="14"/>
  <c r="AE105" i="14"/>
  <c r="AD105" i="14"/>
  <c r="AC105" i="14"/>
  <c r="AB105" i="14"/>
  <c r="AA105" i="14"/>
  <c r="Z105" i="14"/>
  <c r="Y105" i="14"/>
  <c r="X105" i="14"/>
  <c r="W105" i="14"/>
  <c r="V105" i="14"/>
  <c r="U105" i="14"/>
  <c r="T105" i="14"/>
  <c r="S105" i="14"/>
  <c r="R105" i="14"/>
  <c r="Q105" i="14"/>
  <c r="P105" i="14"/>
  <c r="O105" i="14"/>
  <c r="N105" i="14"/>
  <c r="M105" i="14"/>
  <c r="L105" i="14"/>
  <c r="K105" i="14"/>
  <c r="J105" i="14"/>
  <c r="I105" i="14"/>
  <c r="H105" i="14"/>
  <c r="G105" i="14"/>
  <c r="F105" i="14"/>
  <c r="AJ104" i="14"/>
  <c r="AI104" i="14"/>
  <c r="AH104" i="14"/>
  <c r="AG104" i="14"/>
  <c r="AF104" i="14"/>
  <c r="AE104" i="14"/>
  <c r="AD104" i="14"/>
  <c r="AC104" i="14"/>
  <c r="AB104" i="14"/>
  <c r="AA104" i="14"/>
  <c r="Z104" i="14"/>
  <c r="Y104" i="14"/>
  <c r="X104" i="14"/>
  <c r="W104" i="14"/>
  <c r="V104" i="14"/>
  <c r="U104" i="14"/>
  <c r="T104" i="14"/>
  <c r="S104" i="14"/>
  <c r="R104" i="14"/>
  <c r="Q104" i="14"/>
  <c r="P104" i="14"/>
  <c r="O104" i="14"/>
  <c r="N104" i="14"/>
  <c r="M104" i="14"/>
  <c r="L104" i="14"/>
  <c r="K104" i="14"/>
  <c r="J104" i="14"/>
  <c r="I104" i="14"/>
  <c r="H104" i="14"/>
  <c r="G104" i="14"/>
  <c r="F104" i="14"/>
  <c r="AJ103" i="14"/>
  <c r="AI103" i="14"/>
  <c r="AH103" i="14"/>
  <c r="AG103" i="14"/>
  <c r="AF103" i="14"/>
  <c r="AE103" i="14"/>
  <c r="AD103" i="14"/>
  <c r="AC103" i="14"/>
  <c r="AB103" i="14"/>
  <c r="AA103" i="14"/>
  <c r="Z103" i="14"/>
  <c r="Y103" i="14"/>
  <c r="X103" i="14"/>
  <c r="W103" i="14"/>
  <c r="V103" i="14"/>
  <c r="U103" i="14"/>
  <c r="T103" i="14"/>
  <c r="S103" i="14"/>
  <c r="R103" i="14"/>
  <c r="Q103" i="14"/>
  <c r="P103" i="14"/>
  <c r="O103" i="14"/>
  <c r="N103" i="14"/>
  <c r="M103" i="14"/>
  <c r="L103" i="14"/>
  <c r="K103" i="14"/>
  <c r="J103" i="14"/>
  <c r="I103" i="14"/>
  <c r="H103" i="14"/>
  <c r="G103" i="14"/>
  <c r="F103" i="14"/>
  <c r="AJ102" i="14"/>
  <c r="AI102" i="14"/>
  <c r="AH102" i="14"/>
  <c r="AG102" i="14"/>
  <c r="AF102" i="14"/>
  <c r="AE102" i="14"/>
  <c r="AD102" i="14"/>
  <c r="AC102" i="14"/>
  <c r="AB102" i="14"/>
  <c r="AA102" i="14"/>
  <c r="Z102" i="14"/>
  <c r="Y102" i="14"/>
  <c r="X102" i="14"/>
  <c r="W102" i="14"/>
  <c r="V102" i="14"/>
  <c r="U102" i="14"/>
  <c r="T102" i="14"/>
  <c r="S102" i="14"/>
  <c r="R102" i="14"/>
  <c r="Q102" i="14"/>
  <c r="P102" i="14"/>
  <c r="O102" i="14"/>
  <c r="N102" i="14"/>
  <c r="M102" i="14"/>
  <c r="L102" i="14"/>
  <c r="K102" i="14"/>
  <c r="J102" i="14"/>
  <c r="I102" i="14"/>
  <c r="H102" i="14"/>
  <c r="G102" i="14"/>
  <c r="F102" i="14"/>
  <c r="AJ101" i="14"/>
  <c r="AI101" i="14"/>
  <c r="AH101" i="14"/>
  <c r="AG101" i="14"/>
  <c r="AF101" i="14"/>
  <c r="AE101" i="14"/>
  <c r="AD101" i="14"/>
  <c r="AC101" i="14"/>
  <c r="AB101" i="14"/>
  <c r="AA101" i="14"/>
  <c r="Z101" i="14"/>
  <c r="Y101" i="14"/>
  <c r="X101" i="14"/>
  <c r="W101" i="14"/>
  <c r="V101" i="14"/>
  <c r="U101" i="14"/>
  <c r="T101" i="14"/>
  <c r="S101" i="14"/>
  <c r="R101" i="14"/>
  <c r="Q101" i="14"/>
  <c r="P101" i="14"/>
  <c r="O101" i="14"/>
  <c r="N101" i="14"/>
  <c r="M101" i="14"/>
  <c r="L101" i="14"/>
  <c r="K101" i="14"/>
  <c r="J101" i="14"/>
  <c r="I101" i="14"/>
  <c r="H101" i="14"/>
  <c r="G101" i="14"/>
  <c r="F101" i="14"/>
  <c r="AJ100" i="14"/>
  <c r="AI100" i="14"/>
  <c r="AH100" i="14"/>
  <c r="AG100" i="14"/>
  <c r="AF100" i="14"/>
  <c r="AE100" i="14"/>
  <c r="AD100" i="14"/>
  <c r="AC100" i="14"/>
  <c r="AB100" i="14"/>
  <c r="AA100" i="14"/>
  <c r="Z100" i="14"/>
  <c r="Y100" i="14"/>
  <c r="X100" i="14"/>
  <c r="W100" i="14"/>
  <c r="V100" i="14"/>
  <c r="U100" i="14"/>
  <c r="T100" i="14"/>
  <c r="S100" i="14"/>
  <c r="R100" i="14"/>
  <c r="Q100" i="14"/>
  <c r="P100" i="14"/>
  <c r="O100" i="14"/>
  <c r="N100" i="14"/>
  <c r="M100" i="14"/>
  <c r="L100" i="14"/>
  <c r="K100" i="14"/>
  <c r="J100" i="14"/>
  <c r="I100" i="14"/>
  <c r="H100" i="14"/>
  <c r="G100" i="14"/>
  <c r="F100" i="14"/>
  <c r="AJ99" i="14"/>
  <c r="AI99" i="14"/>
  <c r="AH99" i="14"/>
  <c r="AG99" i="14"/>
  <c r="AF99" i="14"/>
  <c r="AE99" i="14"/>
  <c r="AD99" i="14"/>
  <c r="AC99" i="14"/>
  <c r="AB99" i="14"/>
  <c r="AA99" i="14"/>
  <c r="Z99" i="14"/>
  <c r="Y99" i="14"/>
  <c r="X99" i="14"/>
  <c r="W99" i="14"/>
  <c r="V99" i="14"/>
  <c r="U99" i="14"/>
  <c r="T99" i="14"/>
  <c r="S99" i="14"/>
  <c r="R99" i="14"/>
  <c r="Q99" i="14"/>
  <c r="P99" i="14"/>
  <c r="O99" i="14"/>
  <c r="N99" i="14"/>
  <c r="M99" i="14"/>
  <c r="L99" i="14"/>
  <c r="K99" i="14"/>
  <c r="J99" i="14"/>
  <c r="I99" i="14"/>
  <c r="H99" i="14"/>
  <c r="G99" i="14"/>
  <c r="F99" i="14"/>
  <c r="AJ98" i="14"/>
  <c r="AI98" i="14"/>
  <c r="AH98" i="14"/>
  <c r="AG98" i="14"/>
  <c r="AF98" i="14"/>
  <c r="AE98" i="14"/>
  <c r="AD98" i="14"/>
  <c r="AC98" i="14"/>
  <c r="AB98" i="14"/>
  <c r="AA98" i="14"/>
  <c r="Z98" i="14"/>
  <c r="Y98" i="14"/>
  <c r="X98" i="14"/>
  <c r="W98" i="14"/>
  <c r="V98" i="14"/>
  <c r="U98" i="14"/>
  <c r="T98" i="14"/>
  <c r="S98" i="14"/>
  <c r="R98" i="14"/>
  <c r="Q98" i="14"/>
  <c r="P98" i="14"/>
  <c r="O98" i="14"/>
  <c r="N98" i="14"/>
  <c r="M98" i="14"/>
  <c r="L98" i="14"/>
  <c r="K98" i="14"/>
  <c r="J98" i="14"/>
  <c r="I98" i="14"/>
  <c r="H98" i="14"/>
  <c r="G98" i="14"/>
  <c r="F98" i="14"/>
  <c r="AJ97" i="14"/>
  <c r="AI97" i="14"/>
  <c r="AH97" i="14"/>
  <c r="AG97" i="14"/>
  <c r="AF97" i="14"/>
  <c r="AE97" i="14"/>
  <c r="AD97" i="14"/>
  <c r="AC97" i="14"/>
  <c r="AB97" i="14"/>
  <c r="AA97" i="14"/>
  <c r="Z97" i="14"/>
  <c r="Y97" i="14"/>
  <c r="X97" i="14"/>
  <c r="W97" i="14"/>
  <c r="V97" i="14"/>
  <c r="U97" i="14"/>
  <c r="T97" i="14"/>
  <c r="S97" i="14"/>
  <c r="R97" i="14"/>
  <c r="Q97" i="14"/>
  <c r="P97" i="14"/>
  <c r="O97" i="14"/>
  <c r="N97" i="14"/>
  <c r="M97" i="14"/>
  <c r="L97" i="14"/>
  <c r="K97" i="14"/>
  <c r="J97" i="14"/>
  <c r="I97" i="14"/>
  <c r="H97" i="14"/>
  <c r="G97" i="14"/>
  <c r="F97" i="14"/>
  <c r="AJ96" i="14"/>
  <c r="AI96" i="14"/>
  <c r="AH96" i="14"/>
  <c r="AG96" i="14"/>
  <c r="AF96" i="14"/>
  <c r="AE96" i="14"/>
  <c r="AD96" i="14"/>
  <c r="AC96" i="14"/>
  <c r="AB96" i="14"/>
  <c r="AA96" i="14"/>
  <c r="Z96" i="14"/>
  <c r="Y96" i="14"/>
  <c r="X96" i="14"/>
  <c r="W96" i="14"/>
  <c r="V96" i="14"/>
  <c r="U96" i="14"/>
  <c r="T96" i="14"/>
  <c r="S96" i="14"/>
  <c r="R96" i="14"/>
  <c r="Q96" i="14"/>
  <c r="P96" i="14"/>
  <c r="O96" i="14"/>
  <c r="N96" i="14"/>
  <c r="M96" i="14"/>
  <c r="L96" i="14"/>
  <c r="K96" i="14"/>
  <c r="J96" i="14"/>
  <c r="I96" i="14"/>
  <c r="H96" i="14"/>
  <c r="G96" i="14"/>
  <c r="F96" i="14"/>
  <c r="AJ95" i="14"/>
  <c r="AI95" i="14"/>
  <c r="AH95" i="14"/>
  <c r="AG95" i="14"/>
  <c r="AF95" i="14"/>
  <c r="AE95" i="14"/>
  <c r="AD95" i="14"/>
  <c r="AC95" i="14"/>
  <c r="AB95" i="14"/>
  <c r="AA95" i="14"/>
  <c r="Z95" i="14"/>
  <c r="Y95" i="14"/>
  <c r="X95" i="14"/>
  <c r="W95" i="14"/>
  <c r="V95" i="14"/>
  <c r="U95" i="14"/>
  <c r="T95" i="14"/>
  <c r="S95" i="14"/>
  <c r="R95" i="14"/>
  <c r="Q95" i="14"/>
  <c r="P95" i="14"/>
  <c r="O95" i="14"/>
  <c r="N95" i="14"/>
  <c r="M95" i="14"/>
  <c r="L95" i="14"/>
  <c r="K95" i="14"/>
  <c r="J95" i="14"/>
  <c r="I95" i="14"/>
  <c r="H95" i="14"/>
  <c r="G95" i="14"/>
  <c r="F95" i="14"/>
  <c r="AJ94" i="14"/>
  <c r="AI94" i="14"/>
  <c r="AH94" i="14"/>
  <c r="AG94" i="14"/>
  <c r="AF94" i="14"/>
  <c r="AE94" i="14"/>
  <c r="AD94" i="14"/>
  <c r="AC94" i="14"/>
  <c r="AB94" i="14"/>
  <c r="AA94" i="14"/>
  <c r="Z94" i="14"/>
  <c r="Y94" i="14"/>
  <c r="X94" i="14"/>
  <c r="W94" i="14"/>
  <c r="V94" i="14"/>
  <c r="U94" i="14"/>
  <c r="T94" i="14"/>
  <c r="S94" i="14"/>
  <c r="R94" i="14"/>
  <c r="Q94" i="14"/>
  <c r="P94" i="14"/>
  <c r="O94" i="14"/>
  <c r="N94" i="14"/>
  <c r="M94" i="14"/>
  <c r="L94" i="14"/>
  <c r="K94" i="14"/>
  <c r="J94" i="14"/>
  <c r="I94" i="14"/>
  <c r="H94" i="14"/>
  <c r="G94" i="14"/>
  <c r="F94" i="14"/>
  <c r="AJ93" i="14"/>
  <c r="AI93" i="14"/>
  <c r="AH93" i="14"/>
  <c r="AG93" i="14"/>
  <c r="AF93" i="14"/>
  <c r="AE93" i="14"/>
  <c r="AD93" i="14"/>
  <c r="AC93" i="14"/>
  <c r="AB93" i="14"/>
  <c r="AA93" i="14"/>
  <c r="Z93" i="14"/>
  <c r="Y93" i="14"/>
  <c r="X93" i="14"/>
  <c r="W93" i="14"/>
  <c r="V93" i="14"/>
  <c r="U93" i="14"/>
  <c r="T93" i="14"/>
  <c r="S93" i="14"/>
  <c r="R93" i="14"/>
  <c r="Q93" i="14"/>
  <c r="P93" i="14"/>
  <c r="O93" i="14"/>
  <c r="N93" i="14"/>
  <c r="M93" i="14"/>
  <c r="L93" i="14"/>
  <c r="K93" i="14"/>
  <c r="J93" i="14"/>
  <c r="I93" i="14"/>
  <c r="H93" i="14"/>
  <c r="G93" i="14"/>
  <c r="F93" i="14"/>
  <c r="AJ92" i="14"/>
  <c r="AI92" i="14"/>
  <c r="AH92" i="14"/>
  <c r="AG92" i="14"/>
  <c r="AF92" i="14"/>
  <c r="AE92" i="14"/>
  <c r="AD92" i="14"/>
  <c r="AC92" i="14"/>
  <c r="AB92" i="14"/>
  <c r="AA92" i="14"/>
  <c r="Z92" i="14"/>
  <c r="Y92" i="14"/>
  <c r="X92" i="14"/>
  <c r="W92" i="14"/>
  <c r="V92" i="14"/>
  <c r="U92" i="14"/>
  <c r="T92" i="14"/>
  <c r="S92" i="14"/>
  <c r="R92" i="14"/>
  <c r="Q92" i="14"/>
  <c r="P92" i="14"/>
  <c r="O92" i="14"/>
  <c r="N92" i="14"/>
  <c r="M92" i="14"/>
  <c r="L92" i="14"/>
  <c r="K92" i="14"/>
  <c r="J92" i="14"/>
  <c r="I92" i="14"/>
  <c r="H92" i="14"/>
  <c r="G92" i="14"/>
  <c r="F92" i="14"/>
  <c r="AJ91" i="14"/>
  <c r="AI91" i="14"/>
  <c r="AH91" i="14"/>
  <c r="AG91" i="14"/>
  <c r="AF91" i="14"/>
  <c r="AE91" i="14"/>
  <c r="AD91" i="14"/>
  <c r="AC91" i="14"/>
  <c r="AB91" i="14"/>
  <c r="AA91" i="14"/>
  <c r="Z91" i="14"/>
  <c r="Y91" i="14"/>
  <c r="X91" i="14"/>
  <c r="W91" i="14"/>
  <c r="V91" i="14"/>
  <c r="U91" i="14"/>
  <c r="T91" i="14"/>
  <c r="S91" i="14"/>
  <c r="R91" i="14"/>
  <c r="Q91" i="14"/>
  <c r="P91" i="14"/>
  <c r="O91" i="14"/>
  <c r="N91" i="14"/>
  <c r="M91" i="14"/>
  <c r="L91" i="14"/>
  <c r="K91" i="14"/>
  <c r="J91" i="14"/>
  <c r="I91" i="14"/>
  <c r="H91" i="14"/>
  <c r="G91" i="14"/>
  <c r="F91" i="14"/>
  <c r="BE62" i="14"/>
  <c r="BD62" i="14"/>
  <c r="J44" i="19" s="1"/>
  <c r="BC62" i="14"/>
  <c r="BB62" i="14"/>
  <c r="J43" i="19" s="1"/>
  <c r="BA62" i="14"/>
  <c r="J42" i="19" s="1"/>
  <c r="AZ62" i="14"/>
  <c r="J40" i="19" s="1"/>
  <c r="AX62" i="14"/>
  <c r="AV62" i="14"/>
  <c r="BE61" i="14"/>
  <c r="BD61" i="14"/>
  <c r="J43" i="18" s="1"/>
  <c r="BC61" i="14"/>
  <c r="BB61" i="14"/>
  <c r="BA61" i="14"/>
  <c r="AZ61" i="14"/>
  <c r="AX61" i="14"/>
  <c r="AV61" i="14"/>
  <c r="W53" i="14"/>
  <c r="BE60" i="14"/>
  <c r="BD60" i="14"/>
  <c r="J44" i="17" s="1"/>
  <c r="BC60" i="14"/>
  <c r="J43" i="17" s="1"/>
  <c r="BB60" i="14"/>
  <c r="J42" i="17" s="1"/>
  <c r="AZ60" i="14"/>
  <c r="AX60" i="14"/>
  <c r="AV60" i="14"/>
  <c r="BE59" i="14"/>
  <c r="BD59" i="14"/>
  <c r="BC59" i="14"/>
  <c r="BB59" i="14"/>
  <c r="J42" i="16" s="1"/>
  <c r="AZ59" i="14"/>
  <c r="AY59" i="14"/>
  <c r="AX59" i="14"/>
  <c r="AV59" i="14"/>
  <c r="AK50" i="14"/>
  <c r="AJ50" i="14"/>
  <c r="AI50" i="14"/>
  <c r="AH50" i="14"/>
  <c r="AG50" i="14"/>
  <c r="AF50" i="14"/>
  <c r="AE50" i="14"/>
  <c r="AD50" i="14"/>
  <c r="AC50" i="14"/>
  <c r="AB50" i="14"/>
  <c r="AA50" i="14"/>
  <c r="Z50" i="14"/>
  <c r="Y50" i="14"/>
  <c r="X50" i="14"/>
  <c r="W50" i="14"/>
  <c r="V50" i="14"/>
  <c r="U50" i="14"/>
  <c r="T50" i="14"/>
  <c r="S50" i="14"/>
  <c r="R50" i="14"/>
  <c r="Q50" i="14"/>
  <c r="P50" i="14"/>
  <c r="O50" i="14"/>
  <c r="N50" i="14"/>
  <c r="M50" i="14"/>
  <c r="L50" i="14"/>
  <c r="K50" i="14"/>
  <c r="J50" i="14"/>
  <c r="I50" i="14"/>
  <c r="H50" i="14"/>
  <c r="G50" i="14"/>
  <c r="AY47" i="14"/>
  <c r="AW47" i="14"/>
  <c r="AY45" i="14"/>
  <c r="AW45" i="14"/>
  <c r="AY43" i="14"/>
  <c r="AW43" i="14"/>
  <c r="AY41" i="14"/>
  <c r="AW41" i="14"/>
  <c r="AY39" i="14"/>
  <c r="AW39" i="14"/>
  <c r="AY37" i="14"/>
  <c r="AW37" i="14"/>
  <c r="AY35" i="14"/>
  <c r="AW35" i="14"/>
  <c r="AY33" i="14"/>
  <c r="AW33" i="14"/>
  <c r="AY31" i="14"/>
  <c r="AW31" i="14"/>
  <c r="AK31" i="14"/>
  <c r="AK32" i="14" s="1"/>
  <c r="AJ31" i="14"/>
  <c r="AI31" i="14"/>
  <c r="AH31" i="14"/>
  <c r="AG31" i="14"/>
  <c r="AF31" i="14"/>
  <c r="AE31" i="14"/>
  <c r="AD31" i="14"/>
  <c r="AC31" i="14"/>
  <c r="AC32" i="14" s="1"/>
  <c r="AB31" i="14"/>
  <c r="AA31" i="14"/>
  <c r="Z31" i="14"/>
  <c r="Y31" i="14"/>
  <c r="X31" i="14"/>
  <c r="W31" i="14"/>
  <c r="V31" i="14"/>
  <c r="U31" i="14"/>
  <c r="T31" i="14"/>
  <c r="S31" i="14"/>
  <c r="R31" i="14"/>
  <c r="Q31" i="14"/>
  <c r="P31" i="14"/>
  <c r="O31" i="14"/>
  <c r="N31" i="14"/>
  <c r="M31" i="14"/>
  <c r="M32" i="14" s="1"/>
  <c r="L31" i="14"/>
  <c r="K31" i="14"/>
  <c r="J31" i="14"/>
  <c r="I31" i="14"/>
  <c r="H31" i="14"/>
  <c r="G31" i="14"/>
  <c r="CB30" i="14"/>
  <c r="AM30" i="14"/>
  <c r="AL30" i="14"/>
  <c r="CB29" i="14"/>
  <c r="AY29" i="14"/>
  <c r="AW29" i="14"/>
  <c r="AM29" i="14"/>
  <c r="AL29" i="14"/>
  <c r="CB28" i="14"/>
  <c r="AM28" i="14"/>
  <c r="AL28" i="14"/>
  <c r="CB27" i="14"/>
  <c r="BA27" i="14"/>
  <c r="AY27" i="14"/>
  <c r="AM27" i="14"/>
  <c r="AL27" i="14"/>
  <c r="CB26" i="14"/>
  <c r="AM26" i="14"/>
  <c r="AL26" i="14"/>
  <c r="CB25" i="14"/>
  <c r="BA25" i="14"/>
  <c r="AY25" i="14"/>
  <c r="AM25" i="14"/>
  <c r="AL25" i="14"/>
  <c r="CB24" i="14"/>
  <c r="AM24" i="14"/>
  <c r="AL24" i="14"/>
  <c r="CB23" i="14"/>
  <c r="BA23" i="14"/>
  <c r="AY23" i="14"/>
  <c r="AM23" i="14"/>
  <c r="AL23" i="14"/>
  <c r="CB22" i="14"/>
  <c r="AM22" i="14"/>
  <c r="AL22" i="14"/>
  <c r="CB21" i="14"/>
  <c r="BA21" i="14"/>
  <c r="AY21" i="14"/>
  <c r="AM21" i="14"/>
  <c r="AL21" i="14"/>
  <c r="CB20" i="14"/>
  <c r="AM20" i="14"/>
  <c r="AL20" i="14"/>
  <c r="CB19" i="14"/>
  <c r="BA19" i="14"/>
  <c r="BA57" i="14" s="1"/>
  <c r="AY19" i="14"/>
  <c r="AM19" i="14"/>
  <c r="AL19" i="14"/>
  <c r="CB18" i="14"/>
  <c r="AM18" i="14"/>
  <c r="AL18" i="14"/>
  <c r="CB17" i="14"/>
  <c r="BA17" i="14"/>
  <c r="AW17" i="14"/>
  <c r="AM17" i="14"/>
  <c r="AL17" i="14"/>
  <c r="CB16" i="14"/>
  <c r="AM16" i="14"/>
  <c r="AL16" i="14"/>
  <c r="CB15" i="14"/>
  <c r="BA15" i="14"/>
  <c r="AW15" i="14"/>
  <c r="AM15" i="14"/>
  <c r="AL15" i="14"/>
  <c r="CB14" i="14"/>
  <c r="AM14" i="14"/>
  <c r="AL14" i="14"/>
  <c r="CB13" i="14"/>
  <c r="BA13" i="14"/>
  <c r="AW13" i="14"/>
  <c r="AM13" i="14"/>
  <c r="AL13" i="14"/>
  <c r="CB12" i="14"/>
  <c r="AM12" i="14"/>
  <c r="AL12" i="14"/>
  <c r="CB11" i="14"/>
  <c r="BA11" i="14"/>
  <c r="AW11" i="14"/>
  <c r="AM11" i="14"/>
  <c r="AL11" i="14"/>
  <c r="BK9" i="14"/>
  <c r="BN12" i="14" s="1"/>
  <c r="BA9" i="14"/>
  <c r="AW9" i="14"/>
  <c r="BF5" i="14"/>
  <c r="BF3" i="14"/>
  <c r="AS3" i="14"/>
  <c r="AJ106" i="13"/>
  <c r="AI106" i="13"/>
  <c r="AH106" i="13"/>
  <c r="AG106" i="13"/>
  <c r="AF106" i="13"/>
  <c r="AE106" i="13"/>
  <c r="AD106" i="13"/>
  <c r="AC106" i="13"/>
  <c r="AB106" i="13"/>
  <c r="AA106" i="13"/>
  <c r="Z106" i="13"/>
  <c r="Y106" i="13"/>
  <c r="X106" i="13"/>
  <c r="W106" i="13"/>
  <c r="V106" i="13"/>
  <c r="U106" i="13"/>
  <c r="T106" i="13"/>
  <c r="S106" i="13"/>
  <c r="R106" i="13"/>
  <c r="Q106" i="13"/>
  <c r="P106" i="13"/>
  <c r="O106" i="13"/>
  <c r="N106" i="13"/>
  <c r="M106" i="13"/>
  <c r="L106" i="13"/>
  <c r="K106" i="13"/>
  <c r="J106" i="13"/>
  <c r="I106" i="13"/>
  <c r="H106" i="13"/>
  <c r="G106" i="13"/>
  <c r="F106" i="13"/>
  <c r="AJ105" i="13"/>
  <c r="AI105" i="13"/>
  <c r="AH105" i="13"/>
  <c r="AG105" i="13"/>
  <c r="AF105" i="13"/>
  <c r="AE105" i="13"/>
  <c r="AD105" i="13"/>
  <c r="AC105" i="13"/>
  <c r="AB105" i="13"/>
  <c r="AA105" i="13"/>
  <c r="Z105" i="13"/>
  <c r="Y105" i="13"/>
  <c r="X105" i="13"/>
  <c r="W105" i="13"/>
  <c r="V105" i="13"/>
  <c r="U105" i="13"/>
  <c r="T105" i="13"/>
  <c r="S105" i="13"/>
  <c r="R105" i="13"/>
  <c r="Q105" i="13"/>
  <c r="P105" i="13"/>
  <c r="O105" i="13"/>
  <c r="N105" i="13"/>
  <c r="M105" i="13"/>
  <c r="L105" i="13"/>
  <c r="K105" i="13"/>
  <c r="J105" i="13"/>
  <c r="I105" i="13"/>
  <c r="H105" i="13"/>
  <c r="G105" i="13"/>
  <c r="F105" i="13"/>
  <c r="AJ104" i="13"/>
  <c r="AI104" i="13"/>
  <c r="AH104" i="13"/>
  <c r="AG104" i="13"/>
  <c r="AF104" i="13"/>
  <c r="AE104" i="13"/>
  <c r="AD104" i="13"/>
  <c r="AC104" i="13"/>
  <c r="AB104" i="13"/>
  <c r="AA104" i="13"/>
  <c r="Z104" i="13"/>
  <c r="Y104" i="13"/>
  <c r="X104" i="13"/>
  <c r="W104" i="13"/>
  <c r="V104" i="13"/>
  <c r="U104" i="13"/>
  <c r="T104" i="13"/>
  <c r="S104" i="13"/>
  <c r="R104" i="13"/>
  <c r="Q104" i="13"/>
  <c r="P104" i="13"/>
  <c r="O104" i="13"/>
  <c r="N104" i="13"/>
  <c r="M104" i="13"/>
  <c r="L104" i="13"/>
  <c r="K104" i="13"/>
  <c r="J104" i="13"/>
  <c r="I104" i="13"/>
  <c r="H104" i="13"/>
  <c r="G104" i="13"/>
  <c r="F104" i="13"/>
  <c r="AJ103" i="13"/>
  <c r="AI103" i="13"/>
  <c r="AH103" i="13"/>
  <c r="AG103" i="13"/>
  <c r="AF103" i="13"/>
  <c r="AE103" i="13"/>
  <c r="AD103" i="13"/>
  <c r="AC103" i="13"/>
  <c r="AB103" i="13"/>
  <c r="AA103" i="13"/>
  <c r="Z103" i="13"/>
  <c r="Y103" i="13"/>
  <c r="X103" i="13"/>
  <c r="W103" i="13"/>
  <c r="V103" i="13"/>
  <c r="U103" i="13"/>
  <c r="T103" i="13"/>
  <c r="S103" i="13"/>
  <c r="R103" i="13"/>
  <c r="Q103" i="13"/>
  <c r="P103" i="13"/>
  <c r="O103" i="13"/>
  <c r="N103" i="13"/>
  <c r="M103" i="13"/>
  <c r="L103" i="13"/>
  <c r="K103" i="13"/>
  <c r="J103" i="13"/>
  <c r="I103" i="13"/>
  <c r="H103" i="13"/>
  <c r="G103" i="13"/>
  <c r="F103" i="13"/>
  <c r="AJ102" i="13"/>
  <c r="AI102" i="13"/>
  <c r="AH102" i="13"/>
  <c r="AG102" i="13"/>
  <c r="AF102" i="13"/>
  <c r="AE102" i="13"/>
  <c r="AD102" i="13"/>
  <c r="AC102" i="13"/>
  <c r="AB102" i="13"/>
  <c r="AA102" i="13"/>
  <c r="Z102" i="13"/>
  <c r="Y102" i="13"/>
  <c r="X102" i="13"/>
  <c r="W102" i="13"/>
  <c r="V102" i="13"/>
  <c r="U102" i="13"/>
  <c r="T102" i="13"/>
  <c r="S102" i="13"/>
  <c r="R102" i="13"/>
  <c r="Q102" i="13"/>
  <c r="P102" i="13"/>
  <c r="O102" i="13"/>
  <c r="N102" i="13"/>
  <c r="M102" i="13"/>
  <c r="L102" i="13"/>
  <c r="K102" i="13"/>
  <c r="J102" i="13"/>
  <c r="I102" i="13"/>
  <c r="H102" i="13"/>
  <c r="G102" i="13"/>
  <c r="F102" i="13"/>
  <c r="AJ101" i="13"/>
  <c r="AI101" i="13"/>
  <c r="AH101" i="13"/>
  <c r="AG101" i="13"/>
  <c r="AF101" i="13"/>
  <c r="AE101" i="13"/>
  <c r="AD101" i="13"/>
  <c r="AC101" i="13"/>
  <c r="AB101" i="13"/>
  <c r="AA101" i="13"/>
  <c r="Z101" i="13"/>
  <c r="Y101" i="13"/>
  <c r="X101" i="13"/>
  <c r="W101" i="13"/>
  <c r="V101" i="13"/>
  <c r="U101" i="13"/>
  <c r="T101" i="13"/>
  <c r="S101" i="13"/>
  <c r="R101" i="13"/>
  <c r="Q101" i="13"/>
  <c r="P101" i="13"/>
  <c r="O101" i="13"/>
  <c r="N101" i="13"/>
  <c r="M101" i="13"/>
  <c r="L101" i="13"/>
  <c r="K101" i="13"/>
  <c r="J101" i="13"/>
  <c r="I101" i="13"/>
  <c r="H101" i="13"/>
  <c r="G101" i="13"/>
  <c r="F101" i="13"/>
  <c r="AJ100" i="13"/>
  <c r="AI100" i="13"/>
  <c r="AH100" i="13"/>
  <c r="AG100" i="13"/>
  <c r="AF100" i="13"/>
  <c r="AE100" i="13"/>
  <c r="AD100" i="13"/>
  <c r="AC100" i="13"/>
  <c r="AB100" i="13"/>
  <c r="AA100" i="13"/>
  <c r="Z100" i="13"/>
  <c r="Y100" i="13"/>
  <c r="X100" i="13"/>
  <c r="W100" i="13"/>
  <c r="V100" i="13"/>
  <c r="U100" i="13"/>
  <c r="T100" i="13"/>
  <c r="S100" i="13"/>
  <c r="R100" i="13"/>
  <c r="Q100" i="13"/>
  <c r="P100" i="13"/>
  <c r="O100" i="13"/>
  <c r="N100" i="13"/>
  <c r="M100" i="13"/>
  <c r="L100" i="13"/>
  <c r="K100" i="13"/>
  <c r="J100" i="13"/>
  <c r="I100" i="13"/>
  <c r="H100" i="13"/>
  <c r="G100" i="13"/>
  <c r="F100" i="13"/>
  <c r="AJ99" i="13"/>
  <c r="AI99" i="13"/>
  <c r="AH99" i="13"/>
  <c r="AG99" i="13"/>
  <c r="AF99" i="13"/>
  <c r="AE99" i="13"/>
  <c r="AD99" i="13"/>
  <c r="AC99" i="13"/>
  <c r="AB99" i="13"/>
  <c r="AA99" i="13"/>
  <c r="Z99" i="13"/>
  <c r="Y99" i="13"/>
  <c r="X99" i="13"/>
  <c r="W99" i="13"/>
  <c r="V99" i="13"/>
  <c r="U99" i="13"/>
  <c r="T99" i="13"/>
  <c r="S99" i="13"/>
  <c r="R99" i="13"/>
  <c r="Q99" i="13"/>
  <c r="P99" i="13"/>
  <c r="O99" i="13"/>
  <c r="N99" i="13"/>
  <c r="M99" i="13"/>
  <c r="L99" i="13"/>
  <c r="K99" i="13"/>
  <c r="J99" i="13"/>
  <c r="I99" i="13"/>
  <c r="H99" i="13"/>
  <c r="G99" i="13"/>
  <c r="F99" i="13"/>
  <c r="AJ98" i="13"/>
  <c r="AI98" i="13"/>
  <c r="AH98" i="13"/>
  <c r="AG98" i="13"/>
  <c r="AF98" i="13"/>
  <c r="AE98" i="13"/>
  <c r="AD98" i="13"/>
  <c r="AC98" i="13"/>
  <c r="AB98" i="13"/>
  <c r="AA98" i="13"/>
  <c r="Z98" i="13"/>
  <c r="Y98" i="13"/>
  <c r="X98" i="13"/>
  <c r="W98" i="13"/>
  <c r="V98" i="13"/>
  <c r="U98" i="13"/>
  <c r="T98" i="13"/>
  <c r="S98" i="13"/>
  <c r="R98" i="13"/>
  <c r="Q98" i="13"/>
  <c r="P98" i="13"/>
  <c r="O98" i="13"/>
  <c r="N98" i="13"/>
  <c r="M98" i="13"/>
  <c r="L98" i="13"/>
  <c r="K98" i="13"/>
  <c r="J98" i="13"/>
  <c r="I98" i="13"/>
  <c r="H98" i="13"/>
  <c r="G98" i="13"/>
  <c r="F98" i="13"/>
  <c r="AJ97" i="13"/>
  <c r="AI97" i="13"/>
  <c r="AH97" i="13"/>
  <c r="AG97" i="13"/>
  <c r="AF97" i="13"/>
  <c r="AE97" i="13"/>
  <c r="AD97" i="13"/>
  <c r="AC97" i="13"/>
  <c r="AB97" i="13"/>
  <c r="AA97" i="13"/>
  <c r="Z97" i="13"/>
  <c r="Y97" i="13"/>
  <c r="X97" i="13"/>
  <c r="W97" i="13"/>
  <c r="V97" i="13"/>
  <c r="U97" i="13"/>
  <c r="T97" i="13"/>
  <c r="S97" i="13"/>
  <c r="R97" i="13"/>
  <c r="Q97" i="13"/>
  <c r="P97" i="13"/>
  <c r="O97" i="13"/>
  <c r="N97" i="13"/>
  <c r="M97" i="13"/>
  <c r="L97" i="13"/>
  <c r="K97" i="13"/>
  <c r="J97" i="13"/>
  <c r="I97" i="13"/>
  <c r="H97" i="13"/>
  <c r="G97" i="13"/>
  <c r="F97" i="13"/>
  <c r="AJ96" i="13"/>
  <c r="AI96" i="13"/>
  <c r="AH96" i="13"/>
  <c r="AG96" i="13"/>
  <c r="AF96" i="13"/>
  <c r="AE96" i="13"/>
  <c r="AD96" i="13"/>
  <c r="AC96" i="13"/>
  <c r="AB96" i="13"/>
  <c r="AA96" i="13"/>
  <c r="Z96" i="13"/>
  <c r="Y96" i="13"/>
  <c r="X96" i="13"/>
  <c r="W96" i="13"/>
  <c r="V96" i="13"/>
  <c r="U96" i="13"/>
  <c r="T96" i="13"/>
  <c r="S96" i="13"/>
  <c r="R96" i="13"/>
  <c r="Q96" i="13"/>
  <c r="P96" i="13"/>
  <c r="O96" i="13"/>
  <c r="N96" i="13"/>
  <c r="M96" i="13"/>
  <c r="L96" i="13"/>
  <c r="K96" i="13"/>
  <c r="J96" i="13"/>
  <c r="I96" i="13"/>
  <c r="H96" i="13"/>
  <c r="G96" i="13"/>
  <c r="F96" i="13"/>
  <c r="AJ95" i="13"/>
  <c r="AI95" i="13"/>
  <c r="AH95" i="13"/>
  <c r="AG95" i="13"/>
  <c r="AF95" i="13"/>
  <c r="AE95" i="13"/>
  <c r="AD95" i="13"/>
  <c r="AC95" i="13"/>
  <c r="AB95" i="13"/>
  <c r="AA95" i="13"/>
  <c r="Z95" i="13"/>
  <c r="Y95" i="13"/>
  <c r="X95" i="13"/>
  <c r="W95" i="13"/>
  <c r="V95" i="13"/>
  <c r="U95" i="13"/>
  <c r="T95" i="13"/>
  <c r="S95" i="13"/>
  <c r="R95" i="13"/>
  <c r="Q95" i="13"/>
  <c r="P95" i="13"/>
  <c r="O95" i="13"/>
  <c r="N95" i="13"/>
  <c r="M95" i="13"/>
  <c r="L95" i="13"/>
  <c r="K95" i="13"/>
  <c r="J95" i="13"/>
  <c r="I95" i="13"/>
  <c r="H95" i="13"/>
  <c r="G95" i="13"/>
  <c r="F95" i="13"/>
  <c r="AJ94" i="13"/>
  <c r="AI94" i="13"/>
  <c r="AH94" i="13"/>
  <c r="AG94" i="13"/>
  <c r="AF94" i="13"/>
  <c r="AE94" i="13"/>
  <c r="AD94" i="13"/>
  <c r="AC94" i="13"/>
  <c r="AB94" i="13"/>
  <c r="AA94" i="13"/>
  <c r="Z94" i="13"/>
  <c r="Y94" i="13"/>
  <c r="X94" i="13"/>
  <c r="W94" i="13"/>
  <c r="V94" i="13"/>
  <c r="U94" i="13"/>
  <c r="T94" i="13"/>
  <c r="S94" i="13"/>
  <c r="R94" i="13"/>
  <c r="Q94" i="13"/>
  <c r="P94" i="13"/>
  <c r="O94" i="13"/>
  <c r="N94" i="13"/>
  <c r="M94" i="13"/>
  <c r="L94" i="13"/>
  <c r="K94" i="13"/>
  <c r="J94" i="13"/>
  <c r="I94" i="13"/>
  <c r="H94" i="13"/>
  <c r="G94" i="13"/>
  <c r="F94" i="13"/>
  <c r="AJ93" i="13"/>
  <c r="AI93" i="13"/>
  <c r="AH93" i="13"/>
  <c r="AG93" i="13"/>
  <c r="AF93" i="13"/>
  <c r="AE93" i="13"/>
  <c r="AD93" i="13"/>
  <c r="AC93" i="13"/>
  <c r="AB93" i="13"/>
  <c r="AA93" i="13"/>
  <c r="Z93" i="13"/>
  <c r="Y93" i="13"/>
  <c r="X93" i="13"/>
  <c r="W93" i="13"/>
  <c r="V93" i="13"/>
  <c r="U93" i="13"/>
  <c r="T93" i="13"/>
  <c r="S93" i="13"/>
  <c r="R93" i="13"/>
  <c r="Q93" i="13"/>
  <c r="P93" i="13"/>
  <c r="O93" i="13"/>
  <c r="N93" i="13"/>
  <c r="M93" i="13"/>
  <c r="L93" i="13"/>
  <c r="K93" i="13"/>
  <c r="J93" i="13"/>
  <c r="I93" i="13"/>
  <c r="H93" i="13"/>
  <c r="G93" i="13"/>
  <c r="F93" i="13"/>
  <c r="AJ92" i="13"/>
  <c r="AI92" i="13"/>
  <c r="AH92" i="13"/>
  <c r="AG92" i="13"/>
  <c r="AF92" i="13"/>
  <c r="AE92" i="13"/>
  <c r="AD92" i="13"/>
  <c r="AC92" i="13"/>
  <c r="AB92" i="13"/>
  <c r="AA92" i="13"/>
  <c r="Z92" i="13"/>
  <c r="Y92" i="13"/>
  <c r="X92" i="13"/>
  <c r="W92" i="13"/>
  <c r="V92" i="13"/>
  <c r="U92" i="13"/>
  <c r="T92" i="13"/>
  <c r="S92" i="13"/>
  <c r="R92" i="13"/>
  <c r="Q92" i="13"/>
  <c r="P92" i="13"/>
  <c r="O92" i="13"/>
  <c r="N92" i="13"/>
  <c r="M92" i="13"/>
  <c r="L92" i="13"/>
  <c r="K92" i="13"/>
  <c r="J92" i="13"/>
  <c r="I92" i="13"/>
  <c r="H92" i="13"/>
  <c r="G92" i="13"/>
  <c r="F92" i="13"/>
  <c r="AJ91" i="13"/>
  <c r="AI91" i="13"/>
  <c r="AH91" i="13"/>
  <c r="AG91" i="13"/>
  <c r="AF91" i="13"/>
  <c r="AE91" i="13"/>
  <c r="AD91" i="13"/>
  <c r="AC91" i="13"/>
  <c r="AB91" i="13"/>
  <c r="AA91" i="13"/>
  <c r="Z91" i="13"/>
  <c r="Y91" i="13"/>
  <c r="X91" i="13"/>
  <c r="W91" i="13"/>
  <c r="V91" i="13"/>
  <c r="U91" i="13"/>
  <c r="T91" i="13"/>
  <c r="S91" i="13"/>
  <c r="R91" i="13"/>
  <c r="Q91" i="13"/>
  <c r="P91" i="13"/>
  <c r="O91" i="13"/>
  <c r="N91" i="13"/>
  <c r="M91" i="13"/>
  <c r="L91" i="13"/>
  <c r="K91" i="13"/>
  <c r="J91" i="13"/>
  <c r="I91" i="13"/>
  <c r="H91" i="13"/>
  <c r="G91" i="13"/>
  <c r="F91" i="13"/>
  <c r="BE62" i="13"/>
  <c r="BD62" i="13"/>
  <c r="H44" i="19" s="1"/>
  <c r="BC62" i="13"/>
  <c r="BB62" i="13"/>
  <c r="H43" i="19" s="1"/>
  <c r="BA62" i="13"/>
  <c r="H42" i="19" s="1"/>
  <c r="AZ62" i="13"/>
  <c r="H40" i="19" s="1"/>
  <c r="AX62" i="13"/>
  <c r="AV62" i="13"/>
  <c r="BE61" i="13"/>
  <c r="BD61" i="13"/>
  <c r="H43" i="18" s="1"/>
  <c r="BC61" i="13"/>
  <c r="BB61" i="13"/>
  <c r="BA61" i="13"/>
  <c r="AZ61" i="13"/>
  <c r="AX61" i="13"/>
  <c r="AV61" i="13"/>
  <c r="W53" i="13"/>
  <c r="BE60" i="13"/>
  <c r="BD60" i="13"/>
  <c r="H44" i="17" s="1"/>
  <c r="BC60" i="13"/>
  <c r="H43" i="17" s="1"/>
  <c r="BB60" i="13"/>
  <c r="H42" i="17" s="1"/>
  <c r="AZ60" i="13"/>
  <c r="AX60" i="13"/>
  <c r="AV60" i="13"/>
  <c r="BE59" i="13"/>
  <c r="BD59" i="13"/>
  <c r="BC59" i="13"/>
  <c r="BB59" i="13"/>
  <c r="H42" i="16" s="1"/>
  <c r="AZ59" i="13"/>
  <c r="AY59" i="13"/>
  <c r="AX59" i="13"/>
  <c r="AV59" i="13"/>
  <c r="AK50" i="13"/>
  <c r="AJ50" i="13"/>
  <c r="AI50" i="13"/>
  <c r="AH50" i="13"/>
  <c r="AG50" i="13"/>
  <c r="AF50" i="13"/>
  <c r="AE50" i="13"/>
  <c r="AD50" i="13"/>
  <c r="AC50" i="13"/>
  <c r="AB50" i="13"/>
  <c r="AA50" i="13"/>
  <c r="Z50" i="13"/>
  <c r="Y50" i="13"/>
  <c r="X50" i="13"/>
  <c r="W50" i="13"/>
  <c r="V50" i="13"/>
  <c r="U50" i="13"/>
  <c r="T50" i="13"/>
  <c r="S50" i="13"/>
  <c r="R50" i="13"/>
  <c r="Q50" i="13"/>
  <c r="P50" i="13"/>
  <c r="O50" i="13"/>
  <c r="N50" i="13"/>
  <c r="M50" i="13"/>
  <c r="L50" i="13"/>
  <c r="K50" i="13"/>
  <c r="J50" i="13"/>
  <c r="I50" i="13"/>
  <c r="H50" i="13"/>
  <c r="G50" i="13"/>
  <c r="AY47" i="13"/>
  <c r="AW47" i="13"/>
  <c r="AY45" i="13"/>
  <c r="AW45" i="13"/>
  <c r="AY43" i="13"/>
  <c r="AW43" i="13"/>
  <c r="AY41" i="13"/>
  <c r="AW41" i="13"/>
  <c r="AY39" i="13"/>
  <c r="AW39" i="13"/>
  <c r="AY37" i="13"/>
  <c r="AW37" i="13"/>
  <c r="AY35" i="13"/>
  <c r="AW35" i="13"/>
  <c r="AY33" i="13"/>
  <c r="AW33" i="13"/>
  <c r="AY31" i="13"/>
  <c r="AW31" i="13"/>
  <c r="AK31" i="13"/>
  <c r="AJ31" i="13"/>
  <c r="AI31" i="13"/>
  <c r="AH31" i="13"/>
  <c r="AG31" i="13"/>
  <c r="AF31" i="13"/>
  <c r="AE31" i="13"/>
  <c r="AD31" i="13"/>
  <c r="AC31" i="13"/>
  <c r="AB31" i="13"/>
  <c r="AA31" i="13"/>
  <c r="Z31" i="13"/>
  <c r="Y31" i="13"/>
  <c r="X31" i="13"/>
  <c r="W31" i="13"/>
  <c r="V31" i="13"/>
  <c r="U31" i="13"/>
  <c r="T31" i="13"/>
  <c r="S31" i="13"/>
  <c r="R31" i="13"/>
  <c r="Q31" i="13"/>
  <c r="P31" i="13"/>
  <c r="O31" i="13"/>
  <c r="N31" i="13"/>
  <c r="M31" i="13"/>
  <c r="L31" i="13"/>
  <c r="K31" i="13"/>
  <c r="J31" i="13"/>
  <c r="I31" i="13"/>
  <c r="H31" i="13"/>
  <c r="G31" i="13"/>
  <c r="CB30" i="13"/>
  <c r="AM30" i="13"/>
  <c r="AL30" i="13"/>
  <c r="CB29" i="13"/>
  <c r="AY29" i="13"/>
  <c r="AW29" i="13"/>
  <c r="AM29" i="13"/>
  <c r="AL29" i="13"/>
  <c r="CB28" i="13"/>
  <c r="AM28" i="13"/>
  <c r="AL28" i="13"/>
  <c r="CB27" i="13"/>
  <c r="BA27" i="13"/>
  <c r="AY27" i="13"/>
  <c r="AM27" i="13"/>
  <c r="AL27" i="13"/>
  <c r="CB26" i="13"/>
  <c r="AM26" i="13"/>
  <c r="AL26" i="13"/>
  <c r="CB25" i="13"/>
  <c r="BA25" i="13"/>
  <c r="AY25" i="13"/>
  <c r="AM25" i="13"/>
  <c r="AL25" i="13"/>
  <c r="CB24" i="13"/>
  <c r="AM24" i="13"/>
  <c r="AL24" i="13"/>
  <c r="CB23" i="13"/>
  <c r="BA23" i="13"/>
  <c r="AY23" i="13"/>
  <c r="AM23" i="13"/>
  <c r="AL23" i="13"/>
  <c r="CB22" i="13"/>
  <c r="AM22" i="13"/>
  <c r="AL22" i="13"/>
  <c r="CB21" i="13"/>
  <c r="BA21" i="13"/>
  <c r="AY21" i="13"/>
  <c r="AM21" i="13"/>
  <c r="AL21" i="13"/>
  <c r="CB20" i="13"/>
  <c r="AM20" i="13"/>
  <c r="AL20" i="13"/>
  <c r="CB19" i="13"/>
  <c r="BA19" i="13"/>
  <c r="AY19" i="13"/>
  <c r="AM19" i="13"/>
  <c r="AL19" i="13"/>
  <c r="CB18" i="13"/>
  <c r="AM18" i="13"/>
  <c r="AL18" i="13"/>
  <c r="CB17" i="13"/>
  <c r="BA17" i="13"/>
  <c r="AW17" i="13"/>
  <c r="AM17" i="13"/>
  <c r="AL17" i="13"/>
  <c r="CB16" i="13"/>
  <c r="AM16" i="13"/>
  <c r="AL16" i="13"/>
  <c r="CB15" i="13"/>
  <c r="BA15" i="13"/>
  <c r="AW15" i="13"/>
  <c r="AM15" i="13"/>
  <c r="AL15" i="13"/>
  <c r="CB14" i="13"/>
  <c r="AM14" i="13"/>
  <c r="AL14" i="13"/>
  <c r="CB13" i="13"/>
  <c r="BA13" i="13"/>
  <c r="AW13" i="13"/>
  <c r="AM13" i="13"/>
  <c r="AL13" i="13"/>
  <c r="CB12" i="13"/>
  <c r="AM12" i="13"/>
  <c r="AL12" i="13"/>
  <c r="CB11" i="13"/>
  <c r="BA11" i="13"/>
  <c r="AW11" i="13"/>
  <c r="AM11" i="13"/>
  <c r="AL11" i="13"/>
  <c r="BK9" i="13"/>
  <c r="BN12" i="13" s="1"/>
  <c r="BA9" i="13"/>
  <c r="AW9" i="13"/>
  <c r="BF5" i="13"/>
  <c r="BF3" i="13"/>
  <c r="AS3" i="13"/>
  <c r="AJ106" i="12"/>
  <c r="AI106" i="12"/>
  <c r="AH106" i="12"/>
  <c r="AG106" i="12"/>
  <c r="AF106" i="12"/>
  <c r="AE106" i="12"/>
  <c r="AD106" i="12"/>
  <c r="AC106" i="12"/>
  <c r="AB106" i="12"/>
  <c r="AA106" i="12"/>
  <c r="Z106" i="12"/>
  <c r="Y106" i="12"/>
  <c r="X106" i="12"/>
  <c r="W106" i="12"/>
  <c r="V106" i="12"/>
  <c r="U106" i="12"/>
  <c r="T106" i="12"/>
  <c r="S106" i="12"/>
  <c r="R106" i="12"/>
  <c r="Q106" i="12"/>
  <c r="P106" i="12"/>
  <c r="O106" i="12"/>
  <c r="N106" i="12"/>
  <c r="M106" i="12"/>
  <c r="L106" i="12"/>
  <c r="K106" i="12"/>
  <c r="J106" i="12"/>
  <c r="I106" i="12"/>
  <c r="H106" i="12"/>
  <c r="G106" i="12"/>
  <c r="F106" i="12"/>
  <c r="AJ105" i="12"/>
  <c r="AI105" i="12"/>
  <c r="AH105" i="12"/>
  <c r="AG105" i="12"/>
  <c r="AF105" i="12"/>
  <c r="AE105" i="12"/>
  <c r="AD105" i="12"/>
  <c r="AC105" i="12"/>
  <c r="AB105" i="12"/>
  <c r="AA105" i="12"/>
  <c r="Z105" i="12"/>
  <c r="Y105" i="12"/>
  <c r="X105" i="12"/>
  <c r="W105" i="12"/>
  <c r="V105" i="12"/>
  <c r="U105" i="12"/>
  <c r="T105" i="12"/>
  <c r="S105" i="12"/>
  <c r="R105" i="12"/>
  <c r="Q105" i="12"/>
  <c r="P105" i="12"/>
  <c r="O105" i="12"/>
  <c r="N105" i="12"/>
  <c r="M105" i="12"/>
  <c r="L105" i="12"/>
  <c r="K105" i="12"/>
  <c r="J105" i="12"/>
  <c r="I105" i="12"/>
  <c r="H105" i="12"/>
  <c r="G105" i="12"/>
  <c r="F105" i="12"/>
  <c r="AJ104" i="12"/>
  <c r="AI104" i="12"/>
  <c r="AH104" i="12"/>
  <c r="AG104" i="12"/>
  <c r="AF104" i="12"/>
  <c r="AE104" i="12"/>
  <c r="AD104" i="12"/>
  <c r="AC104" i="12"/>
  <c r="AB104" i="12"/>
  <c r="AA104" i="12"/>
  <c r="Z104" i="12"/>
  <c r="Y104" i="12"/>
  <c r="X104" i="12"/>
  <c r="W104" i="12"/>
  <c r="V104" i="12"/>
  <c r="U104" i="12"/>
  <c r="T104" i="12"/>
  <c r="S104" i="12"/>
  <c r="R104" i="12"/>
  <c r="Q104" i="12"/>
  <c r="P104" i="12"/>
  <c r="O104" i="12"/>
  <c r="N104" i="12"/>
  <c r="M104" i="12"/>
  <c r="L104" i="12"/>
  <c r="K104" i="12"/>
  <c r="J104" i="12"/>
  <c r="I104" i="12"/>
  <c r="H104" i="12"/>
  <c r="G104" i="12"/>
  <c r="F104" i="12"/>
  <c r="AJ103" i="12"/>
  <c r="AI103" i="12"/>
  <c r="AH103" i="12"/>
  <c r="AG103" i="12"/>
  <c r="AF103" i="12"/>
  <c r="AE103" i="12"/>
  <c r="AD103" i="12"/>
  <c r="AC103" i="12"/>
  <c r="AB103" i="12"/>
  <c r="AA103" i="12"/>
  <c r="Z103" i="12"/>
  <c r="Y103" i="12"/>
  <c r="X103" i="12"/>
  <c r="W103" i="12"/>
  <c r="V103" i="12"/>
  <c r="U103" i="12"/>
  <c r="T103" i="12"/>
  <c r="S103" i="12"/>
  <c r="R103" i="12"/>
  <c r="Q103" i="12"/>
  <c r="P103" i="12"/>
  <c r="O103" i="12"/>
  <c r="N103" i="12"/>
  <c r="M103" i="12"/>
  <c r="L103" i="12"/>
  <c r="K103" i="12"/>
  <c r="J103" i="12"/>
  <c r="I103" i="12"/>
  <c r="H103" i="12"/>
  <c r="G103" i="12"/>
  <c r="F103" i="12"/>
  <c r="AJ102" i="12"/>
  <c r="AI102" i="12"/>
  <c r="AH102" i="12"/>
  <c r="AG102" i="12"/>
  <c r="AF102" i="12"/>
  <c r="AE102" i="12"/>
  <c r="AD102" i="12"/>
  <c r="AC102" i="12"/>
  <c r="AB102" i="12"/>
  <c r="AA102" i="12"/>
  <c r="Z102" i="12"/>
  <c r="Y102" i="12"/>
  <c r="X102" i="12"/>
  <c r="W102" i="12"/>
  <c r="V102" i="12"/>
  <c r="U102" i="12"/>
  <c r="T102" i="12"/>
  <c r="S102" i="12"/>
  <c r="R102" i="12"/>
  <c r="Q102" i="12"/>
  <c r="P102" i="12"/>
  <c r="O102" i="12"/>
  <c r="N102" i="12"/>
  <c r="M102" i="12"/>
  <c r="L102" i="12"/>
  <c r="K102" i="12"/>
  <c r="J102" i="12"/>
  <c r="I102" i="12"/>
  <c r="H102" i="12"/>
  <c r="G102" i="12"/>
  <c r="F102" i="12"/>
  <c r="AJ101" i="12"/>
  <c r="AI101" i="12"/>
  <c r="AH101" i="12"/>
  <c r="AG101" i="12"/>
  <c r="AF101" i="12"/>
  <c r="AE101" i="12"/>
  <c r="AD101" i="12"/>
  <c r="AC101" i="12"/>
  <c r="AB101" i="12"/>
  <c r="AA101" i="12"/>
  <c r="Z101" i="12"/>
  <c r="Y101" i="12"/>
  <c r="X101" i="12"/>
  <c r="W101" i="12"/>
  <c r="V101" i="12"/>
  <c r="U101" i="12"/>
  <c r="T101" i="12"/>
  <c r="S101" i="12"/>
  <c r="R101" i="12"/>
  <c r="Q101" i="12"/>
  <c r="P101" i="12"/>
  <c r="O101" i="12"/>
  <c r="N101" i="12"/>
  <c r="M101" i="12"/>
  <c r="L101" i="12"/>
  <c r="K101" i="12"/>
  <c r="J101" i="12"/>
  <c r="I101" i="12"/>
  <c r="H101" i="12"/>
  <c r="G101" i="12"/>
  <c r="F101" i="12"/>
  <c r="AJ100" i="12"/>
  <c r="AI100" i="12"/>
  <c r="AH100" i="12"/>
  <c r="AG100" i="12"/>
  <c r="AF100" i="12"/>
  <c r="AE100" i="12"/>
  <c r="AD100" i="12"/>
  <c r="AC100" i="12"/>
  <c r="AB100" i="12"/>
  <c r="AA100" i="12"/>
  <c r="Z100" i="12"/>
  <c r="Y100" i="12"/>
  <c r="X100" i="12"/>
  <c r="W100" i="12"/>
  <c r="V100" i="12"/>
  <c r="U100" i="12"/>
  <c r="T100" i="12"/>
  <c r="S100" i="12"/>
  <c r="R100" i="12"/>
  <c r="Q100" i="12"/>
  <c r="P100" i="12"/>
  <c r="O100" i="12"/>
  <c r="N100" i="12"/>
  <c r="M100" i="12"/>
  <c r="L100" i="12"/>
  <c r="K100" i="12"/>
  <c r="J100" i="12"/>
  <c r="I100" i="12"/>
  <c r="H100" i="12"/>
  <c r="G100" i="12"/>
  <c r="F100" i="12"/>
  <c r="AJ99" i="12"/>
  <c r="AI99" i="12"/>
  <c r="AH99" i="12"/>
  <c r="AG99" i="12"/>
  <c r="AF99" i="12"/>
  <c r="AE99" i="12"/>
  <c r="AD99" i="12"/>
  <c r="AC99" i="12"/>
  <c r="AB99" i="12"/>
  <c r="AA99" i="12"/>
  <c r="Z99" i="12"/>
  <c r="Y99" i="12"/>
  <c r="X99" i="12"/>
  <c r="W99" i="12"/>
  <c r="V99" i="12"/>
  <c r="U99" i="12"/>
  <c r="T99" i="12"/>
  <c r="S99" i="12"/>
  <c r="R99" i="12"/>
  <c r="Q99" i="12"/>
  <c r="P99" i="12"/>
  <c r="O99" i="12"/>
  <c r="N99" i="12"/>
  <c r="M99" i="12"/>
  <c r="L99" i="12"/>
  <c r="K99" i="12"/>
  <c r="J99" i="12"/>
  <c r="I99" i="12"/>
  <c r="H99" i="12"/>
  <c r="G99" i="12"/>
  <c r="F99" i="12"/>
  <c r="AJ98" i="12"/>
  <c r="AI98" i="12"/>
  <c r="AH98" i="12"/>
  <c r="AG98" i="12"/>
  <c r="AF98" i="12"/>
  <c r="AE98" i="12"/>
  <c r="AD98" i="12"/>
  <c r="AC98" i="12"/>
  <c r="AB98" i="12"/>
  <c r="AA98" i="12"/>
  <c r="Z98" i="12"/>
  <c r="Y98" i="12"/>
  <c r="X98" i="12"/>
  <c r="W98" i="12"/>
  <c r="V98" i="12"/>
  <c r="U98" i="12"/>
  <c r="T98" i="12"/>
  <c r="S98" i="12"/>
  <c r="R98" i="12"/>
  <c r="Q98" i="12"/>
  <c r="P98" i="12"/>
  <c r="O98" i="12"/>
  <c r="N98" i="12"/>
  <c r="M98" i="12"/>
  <c r="L98" i="12"/>
  <c r="K98" i="12"/>
  <c r="J98" i="12"/>
  <c r="I98" i="12"/>
  <c r="H98" i="12"/>
  <c r="G98" i="12"/>
  <c r="F98" i="12"/>
  <c r="AJ97" i="12"/>
  <c r="AI97" i="12"/>
  <c r="AH97" i="12"/>
  <c r="AG97" i="12"/>
  <c r="AF97" i="12"/>
  <c r="AE97" i="12"/>
  <c r="AD97" i="12"/>
  <c r="AC97" i="12"/>
  <c r="AB97" i="12"/>
  <c r="AA97" i="12"/>
  <c r="Z97" i="12"/>
  <c r="Y97" i="12"/>
  <c r="X97" i="12"/>
  <c r="W97" i="12"/>
  <c r="V97" i="12"/>
  <c r="U97" i="12"/>
  <c r="T97" i="12"/>
  <c r="S97" i="12"/>
  <c r="R97" i="12"/>
  <c r="Q97" i="12"/>
  <c r="P97" i="12"/>
  <c r="O97" i="12"/>
  <c r="N97" i="12"/>
  <c r="M97" i="12"/>
  <c r="L97" i="12"/>
  <c r="K97" i="12"/>
  <c r="J97" i="12"/>
  <c r="I97" i="12"/>
  <c r="H97" i="12"/>
  <c r="G97" i="12"/>
  <c r="F97" i="12"/>
  <c r="AJ96" i="12"/>
  <c r="AI96" i="12"/>
  <c r="AH96" i="12"/>
  <c r="AG96" i="12"/>
  <c r="AF96" i="12"/>
  <c r="AE96" i="12"/>
  <c r="AD96" i="12"/>
  <c r="AC96" i="12"/>
  <c r="AB96" i="12"/>
  <c r="AA96" i="12"/>
  <c r="Z96" i="12"/>
  <c r="Y96" i="12"/>
  <c r="X96" i="12"/>
  <c r="W96" i="12"/>
  <c r="V96" i="12"/>
  <c r="U96" i="12"/>
  <c r="T96" i="12"/>
  <c r="S96" i="12"/>
  <c r="R96" i="12"/>
  <c r="Q96" i="12"/>
  <c r="P96" i="12"/>
  <c r="O96" i="12"/>
  <c r="N96" i="12"/>
  <c r="M96" i="12"/>
  <c r="L96" i="12"/>
  <c r="K96" i="12"/>
  <c r="J96" i="12"/>
  <c r="I96" i="12"/>
  <c r="H96" i="12"/>
  <c r="G96" i="12"/>
  <c r="F96" i="12"/>
  <c r="AJ95" i="12"/>
  <c r="AI95" i="12"/>
  <c r="AH95" i="12"/>
  <c r="AG95" i="12"/>
  <c r="AF95" i="12"/>
  <c r="AE95" i="12"/>
  <c r="AD95" i="12"/>
  <c r="AC95" i="12"/>
  <c r="AB95" i="12"/>
  <c r="AA95" i="12"/>
  <c r="Z95" i="12"/>
  <c r="Y95" i="12"/>
  <c r="X95" i="12"/>
  <c r="W95" i="12"/>
  <c r="V95" i="12"/>
  <c r="U95" i="12"/>
  <c r="T95" i="12"/>
  <c r="S95" i="12"/>
  <c r="R95" i="12"/>
  <c r="Q95" i="12"/>
  <c r="P95" i="12"/>
  <c r="O95" i="12"/>
  <c r="N95" i="12"/>
  <c r="M95" i="12"/>
  <c r="L95" i="12"/>
  <c r="K95" i="12"/>
  <c r="J95" i="12"/>
  <c r="I95" i="12"/>
  <c r="H95" i="12"/>
  <c r="G95" i="12"/>
  <c r="F95" i="12"/>
  <c r="AJ94" i="12"/>
  <c r="AI94" i="12"/>
  <c r="AH94" i="12"/>
  <c r="AG94" i="12"/>
  <c r="AF94" i="12"/>
  <c r="AE94" i="12"/>
  <c r="AD94" i="12"/>
  <c r="AC94" i="12"/>
  <c r="AB94" i="12"/>
  <c r="AA94" i="12"/>
  <c r="Z94" i="12"/>
  <c r="Y94" i="12"/>
  <c r="X94" i="12"/>
  <c r="W94" i="12"/>
  <c r="V94" i="12"/>
  <c r="U94" i="12"/>
  <c r="T94" i="12"/>
  <c r="S94" i="12"/>
  <c r="R94" i="12"/>
  <c r="Q94" i="12"/>
  <c r="P94" i="12"/>
  <c r="O94" i="12"/>
  <c r="N94" i="12"/>
  <c r="M94" i="12"/>
  <c r="L94" i="12"/>
  <c r="K94" i="12"/>
  <c r="J94" i="12"/>
  <c r="I94" i="12"/>
  <c r="H94" i="12"/>
  <c r="G94" i="12"/>
  <c r="F94" i="12"/>
  <c r="AJ93" i="12"/>
  <c r="AI93" i="12"/>
  <c r="AH93" i="12"/>
  <c r="AG93" i="12"/>
  <c r="AF93" i="12"/>
  <c r="AE93" i="12"/>
  <c r="AD93" i="12"/>
  <c r="AC93" i="12"/>
  <c r="AB93" i="12"/>
  <c r="AA93" i="12"/>
  <c r="Z93" i="12"/>
  <c r="Y93" i="12"/>
  <c r="X93" i="12"/>
  <c r="W93" i="12"/>
  <c r="V93" i="12"/>
  <c r="U93" i="12"/>
  <c r="T93" i="12"/>
  <c r="S93" i="12"/>
  <c r="R93" i="12"/>
  <c r="Q93" i="12"/>
  <c r="P93" i="12"/>
  <c r="O93" i="12"/>
  <c r="N93" i="12"/>
  <c r="M93" i="12"/>
  <c r="L93" i="12"/>
  <c r="K93" i="12"/>
  <c r="J93" i="12"/>
  <c r="I93" i="12"/>
  <c r="H93" i="12"/>
  <c r="G93" i="12"/>
  <c r="F93" i="12"/>
  <c r="AJ92" i="12"/>
  <c r="AI92" i="12"/>
  <c r="AH92" i="12"/>
  <c r="AG92" i="12"/>
  <c r="AF92" i="12"/>
  <c r="AE92" i="12"/>
  <c r="AD92" i="12"/>
  <c r="AC92" i="12"/>
  <c r="AB92" i="12"/>
  <c r="AA92" i="12"/>
  <c r="Z92" i="12"/>
  <c r="Y92" i="12"/>
  <c r="X92" i="12"/>
  <c r="W92" i="12"/>
  <c r="V92" i="12"/>
  <c r="U92" i="12"/>
  <c r="T92" i="12"/>
  <c r="S92" i="12"/>
  <c r="R92" i="12"/>
  <c r="Q92" i="12"/>
  <c r="P92" i="12"/>
  <c r="O92" i="12"/>
  <c r="N92" i="12"/>
  <c r="M92" i="12"/>
  <c r="L92" i="12"/>
  <c r="K92" i="12"/>
  <c r="J92" i="12"/>
  <c r="I92" i="12"/>
  <c r="H92" i="12"/>
  <c r="G92" i="12"/>
  <c r="F92" i="12"/>
  <c r="AJ91" i="12"/>
  <c r="AI91" i="12"/>
  <c r="AH91" i="12"/>
  <c r="AG91" i="12"/>
  <c r="AF91" i="12"/>
  <c r="AE91" i="12"/>
  <c r="AD91" i="12"/>
  <c r="AC91" i="12"/>
  <c r="AB91" i="12"/>
  <c r="AA91" i="12"/>
  <c r="Z91" i="12"/>
  <c r="Y91" i="12"/>
  <c r="X91" i="12"/>
  <c r="W91" i="12"/>
  <c r="V91" i="12"/>
  <c r="U91" i="12"/>
  <c r="T91" i="12"/>
  <c r="S91" i="12"/>
  <c r="R91" i="12"/>
  <c r="Q91" i="12"/>
  <c r="P91" i="12"/>
  <c r="O91" i="12"/>
  <c r="N91" i="12"/>
  <c r="M91" i="12"/>
  <c r="L91" i="12"/>
  <c r="K91" i="12"/>
  <c r="J91" i="12"/>
  <c r="I91" i="12"/>
  <c r="H91" i="12"/>
  <c r="G91" i="12"/>
  <c r="F91" i="12"/>
  <c r="BE62" i="12"/>
  <c r="BD62" i="12"/>
  <c r="F44" i="19" s="1"/>
  <c r="BC62" i="12"/>
  <c r="BB62" i="12"/>
  <c r="F43" i="19" s="1"/>
  <c r="BA62" i="12"/>
  <c r="F42" i="19" s="1"/>
  <c r="AZ62" i="12"/>
  <c r="F40" i="19" s="1"/>
  <c r="AX62" i="12"/>
  <c r="AV62" i="12"/>
  <c r="BE61" i="12"/>
  <c r="BD61" i="12"/>
  <c r="F43" i="18" s="1"/>
  <c r="BC61" i="12"/>
  <c r="BB61" i="12"/>
  <c r="BA61" i="12"/>
  <c r="AZ61" i="12"/>
  <c r="AX61" i="12"/>
  <c r="AV61" i="12"/>
  <c r="W53" i="12"/>
  <c r="BE60" i="12"/>
  <c r="BD60" i="12"/>
  <c r="F44" i="17" s="1"/>
  <c r="BC60" i="12"/>
  <c r="F43" i="17" s="1"/>
  <c r="BB60" i="12"/>
  <c r="F42" i="17" s="1"/>
  <c r="AZ60" i="12"/>
  <c r="AX60" i="12"/>
  <c r="AV60" i="12"/>
  <c r="BE59" i="12"/>
  <c r="BD59" i="12"/>
  <c r="BC59" i="12"/>
  <c r="BB59" i="12"/>
  <c r="F42" i="16" s="1"/>
  <c r="AZ59" i="12"/>
  <c r="AY59" i="12"/>
  <c r="AX59" i="12"/>
  <c r="AV59" i="12"/>
  <c r="AJ50" i="12"/>
  <c r="AI50" i="12"/>
  <c r="AH50" i="12"/>
  <c r="AG50" i="12"/>
  <c r="AF50" i="12"/>
  <c r="AE50" i="12"/>
  <c r="AD50" i="12"/>
  <c r="AC50" i="12"/>
  <c r="AB50" i="12"/>
  <c r="AA50" i="12"/>
  <c r="Z50" i="12"/>
  <c r="Y50" i="12"/>
  <c r="X50" i="12"/>
  <c r="W50" i="12"/>
  <c r="V50" i="12"/>
  <c r="U50" i="12"/>
  <c r="T50" i="12"/>
  <c r="S50" i="12"/>
  <c r="R50" i="12"/>
  <c r="Q50" i="12"/>
  <c r="P50" i="12"/>
  <c r="O50" i="12"/>
  <c r="N50" i="12"/>
  <c r="M50" i="12"/>
  <c r="L50" i="12"/>
  <c r="K50" i="12"/>
  <c r="J50" i="12"/>
  <c r="I50" i="12"/>
  <c r="H50" i="12"/>
  <c r="G50" i="12"/>
  <c r="AY47" i="12"/>
  <c r="AW47" i="12"/>
  <c r="AY45" i="12"/>
  <c r="AW45" i="12"/>
  <c r="AY43" i="12"/>
  <c r="AW43" i="12"/>
  <c r="AY41" i="12"/>
  <c r="AW41" i="12"/>
  <c r="AY39" i="12"/>
  <c r="AW39" i="12"/>
  <c r="AY37" i="12"/>
  <c r="AW37" i="12"/>
  <c r="AY35" i="12"/>
  <c r="AW35" i="12"/>
  <c r="AY33" i="12"/>
  <c r="AW33" i="12"/>
  <c r="AY31" i="12"/>
  <c r="AW31" i="12"/>
  <c r="AK31" i="12"/>
  <c r="AJ31" i="12"/>
  <c r="AI31" i="12"/>
  <c r="AH31" i="12"/>
  <c r="AG31" i="12"/>
  <c r="AF31" i="12"/>
  <c r="AE31" i="12"/>
  <c r="AD31" i="12"/>
  <c r="AC31" i="12"/>
  <c r="AB31" i="12"/>
  <c r="AA31" i="12"/>
  <c r="Z31" i="12"/>
  <c r="Y31" i="12"/>
  <c r="X31" i="12"/>
  <c r="W31" i="12"/>
  <c r="V31" i="12"/>
  <c r="U31" i="12"/>
  <c r="T31" i="12"/>
  <c r="S31" i="12"/>
  <c r="R31" i="12"/>
  <c r="Q31" i="12"/>
  <c r="P31" i="12"/>
  <c r="O31" i="12"/>
  <c r="N31" i="12"/>
  <c r="M31" i="12"/>
  <c r="L31" i="12"/>
  <c r="K31" i="12"/>
  <c r="J31" i="12"/>
  <c r="I31" i="12"/>
  <c r="H31" i="12"/>
  <c r="G31" i="12"/>
  <c r="CB30" i="12"/>
  <c r="AM30" i="12"/>
  <c r="AL30" i="12"/>
  <c r="CB29" i="12"/>
  <c r="AY29" i="12"/>
  <c r="AW29" i="12"/>
  <c r="AM29" i="12"/>
  <c r="AL29" i="12"/>
  <c r="CB28" i="12"/>
  <c r="AM28" i="12"/>
  <c r="AL28" i="12"/>
  <c r="CB27" i="12"/>
  <c r="BA27" i="12"/>
  <c r="AY27" i="12"/>
  <c r="AM27" i="12"/>
  <c r="AL27" i="12"/>
  <c r="CB26" i="12"/>
  <c r="AM26" i="12"/>
  <c r="AL26" i="12"/>
  <c r="CB25" i="12"/>
  <c r="BA25" i="12"/>
  <c r="AY25" i="12"/>
  <c r="AM25" i="12"/>
  <c r="AL25" i="12"/>
  <c r="CB24" i="12"/>
  <c r="AM24" i="12"/>
  <c r="AL24" i="12"/>
  <c r="CB23" i="12"/>
  <c r="BA23" i="12"/>
  <c r="AY23" i="12"/>
  <c r="AM23" i="12"/>
  <c r="AL23" i="12"/>
  <c r="CB22" i="12"/>
  <c r="AM22" i="12"/>
  <c r="AL22" i="12"/>
  <c r="CB21" i="12"/>
  <c r="BA21" i="12"/>
  <c r="AY21" i="12"/>
  <c r="AM21" i="12"/>
  <c r="AL21" i="12"/>
  <c r="CB20" i="12"/>
  <c r="AM20" i="12"/>
  <c r="AL20" i="12"/>
  <c r="CB19" i="12"/>
  <c r="BA19" i="12"/>
  <c r="AY19" i="12"/>
  <c r="AM19" i="12"/>
  <c r="AL19" i="12"/>
  <c r="CB18" i="12"/>
  <c r="AM18" i="12"/>
  <c r="AL18" i="12"/>
  <c r="CB17" i="12"/>
  <c r="BA17" i="12"/>
  <c r="AW17" i="12"/>
  <c r="AM17" i="12"/>
  <c r="AL17" i="12"/>
  <c r="CB16" i="12"/>
  <c r="AM16" i="12"/>
  <c r="AL16" i="12"/>
  <c r="CB15" i="12"/>
  <c r="BA15" i="12"/>
  <c r="AW15" i="12"/>
  <c r="AM15" i="12"/>
  <c r="AL15" i="12"/>
  <c r="CB14" i="12"/>
  <c r="AM14" i="12"/>
  <c r="AL14" i="12"/>
  <c r="CB13" i="12"/>
  <c r="BA13" i="12"/>
  <c r="AW13" i="12"/>
  <c r="AM13" i="12"/>
  <c r="AL13" i="12"/>
  <c r="CB12" i="12"/>
  <c r="AM12" i="12"/>
  <c r="AL12" i="12"/>
  <c r="CB11" i="12"/>
  <c r="BA11" i="12"/>
  <c r="AW11" i="12"/>
  <c r="AM11" i="12"/>
  <c r="AL11" i="12"/>
  <c r="BK9" i="12"/>
  <c r="BN12" i="12" s="1"/>
  <c r="BA9" i="12"/>
  <c r="AW9" i="12"/>
  <c r="AW55" i="12" s="1"/>
  <c r="BF5" i="12"/>
  <c r="BF3" i="12"/>
  <c r="AS3" i="12"/>
  <c r="AJ106" i="11"/>
  <c r="AI106" i="11"/>
  <c r="AH106" i="11"/>
  <c r="AG106" i="11"/>
  <c r="AF106" i="11"/>
  <c r="AE106" i="11"/>
  <c r="AD106" i="11"/>
  <c r="AC106" i="11"/>
  <c r="AB106" i="11"/>
  <c r="AA106" i="11"/>
  <c r="Z106" i="11"/>
  <c r="Y106" i="11"/>
  <c r="X106" i="11"/>
  <c r="W106" i="11"/>
  <c r="V106" i="11"/>
  <c r="U106" i="11"/>
  <c r="T106" i="11"/>
  <c r="S106" i="11"/>
  <c r="R106" i="11"/>
  <c r="Q106" i="11"/>
  <c r="P106" i="11"/>
  <c r="O106" i="11"/>
  <c r="N106" i="11"/>
  <c r="M106" i="11"/>
  <c r="L106" i="11"/>
  <c r="K106" i="11"/>
  <c r="J106" i="11"/>
  <c r="I106" i="11"/>
  <c r="H106" i="11"/>
  <c r="G106" i="11"/>
  <c r="F106" i="11"/>
  <c r="AJ105" i="11"/>
  <c r="AI105" i="11"/>
  <c r="AH105" i="11"/>
  <c r="AG105" i="11"/>
  <c r="AF105" i="11"/>
  <c r="AE105" i="11"/>
  <c r="AD105" i="11"/>
  <c r="AC105" i="11"/>
  <c r="AB105" i="11"/>
  <c r="AA105" i="11"/>
  <c r="Z105" i="11"/>
  <c r="Y105" i="11"/>
  <c r="X105" i="11"/>
  <c r="W105" i="11"/>
  <c r="V105" i="11"/>
  <c r="U105" i="11"/>
  <c r="T105" i="11"/>
  <c r="S105" i="11"/>
  <c r="R105" i="11"/>
  <c r="Q105" i="11"/>
  <c r="P105" i="11"/>
  <c r="O105" i="11"/>
  <c r="N105" i="11"/>
  <c r="M105" i="11"/>
  <c r="L105" i="11"/>
  <c r="K105" i="11"/>
  <c r="J105" i="11"/>
  <c r="I105" i="11"/>
  <c r="H105" i="11"/>
  <c r="G105" i="11"/>
  <c r="F105" i="11"/>
  <c r="AJ104" i="11"/>
  <c r="AI104" i="11"/>
  <c r="AH104" i="11"/>
  <c r="AG104" i="11"/>
  <c r="AF104" i="11"/>
  <c r="AE104" i="11"/>
  <c r="AD104" i="11"/>
  <c r="AC104" i="11"/>
  <c r="AB104" i="11"/>
  <c r="AA104" i="11"/>
  <c r="Z104" i="11"/>
  <c r="Y104" i="11"/>
  <c r="X104" i="11"/>
  <c r="W104" i="11"/>
  <c r="V104" i="11"/>
  <c r="U104" i="11"/>
  <c r="T104" i="11"/>
  <c r="S104" i="11"/>
  <c r="R104" i="11"/>
  <c r="Q104" i="11"/>
  <c r="P104" i="11"/>
  <c r="O104" i="11"/>
  <c r="N104" i="11"/>
  <c r="M104" i="11"/>
  <c r="L104" i="11"/>
  <c r="K104" i="11"/>
  <c r="J104" i="11"/>
  <c r="I104" i="11"/>
  <c r="H104" i="11"/>
  <c r="G104" i="11"/>
  <c r="F104" i="11"/>
  <c r="AJ103" i="11"/>
  <c r="AI103" i="11"/>
  <c r="AH103" i="11"/>
  <c r="AG103" i="11"/>
  <c r="AF103" i="11"/>
  <c r="AE103" i="11"/>
  <c r="AD103" i="11"/>
  <c r="AC103" i="11"/>
  <c r="AB103" i="11"/>
  <c r="AA103" i="11"/>
  <c r="Z103" i="11"/>
  <c r="Y103" i="11"/>
  <c r="X103" i="11"/>
  <c r="W103" i="11"/>
  <c r="V103" i="11"/>
  <c r="U103" i="11"/>
  <c r="T103" i="11"/>
  <c r="S103" i="11"/>
  <c r="R103" i="11"/>
  <c r="Q103" i="11"/>
  <c r="P103" i="11"/>
  <c r="O103" i="11"/>
  <c r="N103" i="11"/>
  <c r="M103" i="11"/>
  <c r="L103" i="11"/>
  <c r="K103" i="11"/>
  <c r="J103" i="11"/>
  <c r="I103" i="11"/>
  <c r="H103" i="11"/>
  <c r="G103" i="11"/>
  <c r="F103" i="11"/>
  <c r="AJ102" i="11"/>
  <c r="AI102" i="11"/>
  <c r="AH102" i="11"/>
  <c r="AG102" i="11"/>
  <c r="AF102" i="11"/>
  <c r="AE102" i="11"/>
  <c r="AD102" i="11"/>
  <c r="AC102" i="11"/>
  <c r="AB102" i="11"/>
  <c r="AA102" i="11"/>
  <c r="Z102" i="11"/>
  <c r="Y102" i="11"/>
  <c r="X102" i="11"/>
  <c r="W102" i="11"/>
  <c r="V102" i="11"/>
  <c r="U102" i="11"/>
  <c r="T102" i="11"/>
  <c r="S102" i="11"/>
  <c r="R102" i="11"/>
  <c r="Q102" i="11"/>
  <c r="P102" i="11"/>
  <c r="O102" i="11"/>
  <c r="N102" i="11"/>
  <c r="M102" i="11"/>
  <c r="L102" i="11"/>
  <c r="K102" i="11"/>
  <c r="J102" i="11"/>
  <c r="I102" i="11"/>
  <c r="H102" i="11"/>
  <c r="G102" i="11"/>
  <c r="F102" i="11"/>
  <c r="AJ101" i="11"/>
  <c r="AI101" i="11"/>
  <c r="AH101" i="11"/>
  <c r="AG101" i="11"/>
  <c r="AF101" i="11"/>
  <c r="AE101" i="11"/>
  <c r="AD101" i="11"/>
  <c r="AC101" i="11"/>
  <c r="AB101" i="11"/>
  <c r="AA101" i="11"/>
  <c r="Z101" i="11"/>
  <c r="Y101" i="11"/>
  <c r="X101" i="11"/>
  <c r="W101" i="11"/>
  <c r="V101" i="11"/>
  <c r="U101" i="11"/>
  <c r="T101" i="11"/>
  <c r="S101" i="11"/>
  <c r="R101" i="11"/>
  <c r="Q101" i="11"/>
  <c r="P101" i="11"/>
  <c r="O101" i="11"/>
  <c r="N101" i="11"/>
  <c r="M101" i="11"/>
  <c r="L101" i="11"/>
  <c r="K101" i="11"/>
  <c r="J101" i="11"/>
  <c r="I101" i="11"/>
  <c r="H101" i="11"/>
  <c r="G101" i="11"/>
  <c r="F101" i="11"/>
  <c r="AJ100" i="11"/>
  <c r="AI100" i="11"/>
  <c r="AH100" i="11"/>
  <c r="AG100" i="11"/>
  <c r="AF100" i="11"/>
  <c r="AE100" i="11"/>
  <c r="AD100" i="11"/>
  <c r="AC100" i="11"/>
  <c r="AB100" i="11"/>
  <c r="AA100" i="11"/>
  <c r="Z100" i="11"/>
  <c r="Y100" i="11"/>
  <c r="X100" i="11"/>
  <c r="W100" i="11"/>
  <c r="V100" i="11"/>
  <c r="U100" i="11"/>
  <c r="T100" i="11"/>
  <c r="S100" i="11"/>
  <c r="R100" i="11"/>
  <c r="Q100" i="11"/>
  <c r="P100" i="11"/>
  <c r="O100" i="11"/>
  <c r="N100" i="11"/>
  <c r="M100" i="11"/>
  <c r="L100" i="11"/>
  <c r="K100" i="11"/>
  <c r="J100" i="11"/>
  <c r="I100" i="11"/>
  <c r="H100" i="11"/>
  <c r="G100" i="11"/>
  <c r="F100" i="11"/>
  <c r="AJ99" i="11"/>
  <c r="AI99" i="11"/>
  <c r="AH99" i="11"/>
  <c r="AG99" i="11"/>
  <c r="AF99" i="11"/>
  <c r="AE99" i="11"/>
  <c r="AD99" i="11"/>
  <c r="AC99" i="11"/>
  <c r="AB99" i="11"/>
  <c r="AA99" i="11"/>
  <c r="Z99" i="11"/>
  <c r="Y99" i="11"/>
  <c r="X99" i="11"/>
  <c r="W99" i="11"/>
  <c r="V99" i="11"/>
  <c r="U99" i="11"/>
  <c r="T99" i="11"/>
  <c r="S99" i="11"/>
  <c r="R99" i="11"/>
  <c r="Q99" i="11"/>
  <c r="P99" i="11"/>
  <c r="O99" i="11"/>
  <c r="N99" i="11"/>
  <c r="M99" i="11"/>
  <c r="L99" i="11"/>
  <c r="K99" i="11"/>
  <c r="J99" i="11"/>
  <c r="I99" i="11"/>
  <c r="H99" i="11"/>
  <c r="G99" i="11"/>
  <c r="F99" i="11"/>
  <c r="AJ98" i="11"/>
  <c r="AI98" i="11"/>
  <c r="AH98" i="11"/>
  <c r="AG98" i="11"/>
  <c r="AF98" i="11"/>
  <c r="AE98" i="11"/>
  <c r="AD98" i="11"/>
  <c r="AC98" i="11"/>
  <c r="AB98" i="11"/>
  <c r="AA98" i="11"/>
  <c r="Z98" i="11"/>
  <c r="Y98" i="11"/>
  <c r="X98" i="11"/>
  <c r="W98" i="11"/>
  <c r="V98" i="11"/>
  <c r="U98" i="11"/>
  <c r="T98" i="11"/>
  <c r="S98" i="11"/>
  <c r="R98" i="11"/>
  <c r="Q98" i="11"/>
  <c r="P98" i="11"/>
  <c r="O98" i="11"/>
  <c r="N98" i="11"/>
  <c r="M98" i="11"/>
  <c r="L98" i="11"/>
  <c r="K98" i="11"/>
  <c r="J98" i="11"/>
  <c r="I98" i="11"/>
  <c r="H98" i="11"/>
  <c r="G98" i="11"/>
  <c r="F98" i="11"/>
  <c r="AJ97" i="11"/>
  <c r="AI97" i="11"/>
  <c r="AH97" i="11"/>
  <c r="AG97" i="11"/>
  <c r="AF97" i="11"/>
  <c r="AE97" i="11"/>
  <c r="AD97" i="11"/>
  <c r="AC97" i="11"/>
  <c r="AB97" i="11"/>
  <c r="AA97" i="11"/>
  <c r="Z97" i="11"/>
  <c r="Y97" i="11"/>
  <c r="X97" i="11"/>
  <c r="W97" i="11"/>
  <c r="V97" i="11"/>
  <c r="U97" i="11"/>
  <c r="T97" i="11"/>
  <c r="S97" i="11"/>
  <c r="R97" i="11"/>
  <c r="Q97" i="11"/>
  <c r="P97" i="11"/>
  <c r="O97" i="11"/>
  <c r="N97" i="11"/>
  <c r="M97" i="11"/>
  <c r="L97" i="11"/>
  <c r="K97" i="11"/>
  <c r="J97" i="11"/>
  <c r="I97" i="11"/>
  <c r="H97" i="11"/>
  <c r="G97" i="11"/>
  <c r="F97" i="11"/>
  <c r="AJ96" i="11"/>
  <c r="AI96" i="11"/>
  <c r="AH96" i="11"/>
  <c r="AG96" i="11"/>
  <c r="AF96" i="11"/>
  <c r="AE96" i="11"/>
  <c r="AD96" i="11"/>
  <c r="AC96" i="11"/>
  <c r="AB96" i="11"/>
  <c r="AA96" i="11"/>
  <c r="Z96" i="11"/>
  <c r="Y96" i="11"/>
  <c r="X96" i="11"/>
  <c r="W96" i="11"/>
  <c r="V96" i="11"/>
  <c r="U96" i="11"/>
  <c r="T96" i="11"/>
  <c r="S96" i="11"/>
  <c r="R96" i="11"/>
  <c r="Q96" i="11"/>
  <c r="P96" i="11"/>
  <c r="O96" i="11"/>
  <c r="N96" i="11"/>
  <c r="M96" i="11"/>
  <c r="L96" i="11"/>
  <c r="K96" i="11"/>
  <c r="J96" i="11"/>
  <c r="I96" i="11"/>
  <c r="H96" i="11"/>
  <c r="G96" i="11"/>
  <c r="F96" i="11"/>
  <c r="AJ95" i="11"/>
  <c r="AI95" i="11"/>
  <c r="AH95" i="11"/>
  <c r="AG95" i="11"/>
  <c r="AF95" i="11"/>
  <c r="AE95" i="11"/>
  <c r="AD95" i="11"/>
  <c r="AC95" i="11"/>
  <c r="AB95" i="11"/>
  <c r="AA95" i="11"/>
  <c r="Z95" i="11"/>
  <c r="Y95" i="11"/>
  <c r="X95" i="11"/>
  <c r="W95" i="11"/>
  <c r="V95" i="11"/>
  <c r="U95" i="11"/>
  <c r="T95" i="11"/>
  <c r="S95" i="11"/>
  <c r="R95" i="11"/>
  <c r="Q95" i="11"/>
  <c r="P95" i="11"/>
  <c r="O95" i="11"/>
  <c r="N95" i="11"/>
  <c r="M95" i="11"/>
  <c r="L95" i="11"/>
  <c r="K95" i="11"/>
  <c r="J95" i="11"/>
  <c r="I95" i="11"/>
  <c r="H95" i="11"/>
  <c r="G95" i="11"/>
  <c r="F95" i="11"/>
  <c r="AJ94" i="11"/>
  <c r="AI94" i="11"/>
  <c r="AH94" i="11"/>
  <c r="AG94" i="11"/>
  <c r="AF94" i="11"/>
  <c r="AE94" i="11"/>
  <c r="AD94" i="11"/>
  <c r="AC94" i="11"/>
  <c r="AB94" i="11"/>
  <c r="AA94" i="11"/>
  <c r="Z94" i="11"/>
  <c r="Y94" i="11"/>
  <c r="X94" i="11"/>
  <c r="W94" i="11"/>
  <c r="V94" i="11"/>
  <c r="U94" i="11"/>
  <c r="T94" i="11"/>
  <c r="S94" i="11"/>
  <c r="R94" i="11"/>
  <c r="Q94" i="11"/>
  <c r="P94" i="11"/>
  <c r="O94" i="11"/>
  <c r="N94" i="11"/>
  <c r="M94" i="11"/>
  <c r="L94" i="11"/>
  <c r="K94" i="11"/>
  <c r="J94" i="11"/>
  <c r="I94" i="11"/>
  <c r="H94" i="11"/>
  <c r="G94" i="11"/>
  <c r="F94" i="11"/>
  <c r="AJ93" i="11"/>
  <c r="AI93" i="11"/>
  <c r="AH93" i="11"/>
  <c r="AG93" i="11"/>
  <c r="AF93" i="11"/>
  <c r="AE93" i="11"/>
  <c r="AD93" i="11"/>
  <c r="AC93" i="11"/>
  <c r="AB93" i="11"/>
  <c r="AA93" i="11"/>
  <c r="Z93" i="11"/>
  <c r="Y93" i="11"/>
  <c r="X93" i="11"/>
  <c r="W93" i="11"/>
  <c r="V93" i="11"/>
  <c r="U93" i="11"/>
  <c r="T93" i="11"/>
  <c r="S93" i="11"/>
  <c r="R93" i="11"/>
  <c r="Q93" i="11"/>
  <c r="P93" i="11"/>
  <c r="O93" i="11"/>
  <c r="N93" i="11"/>
  <c r="M93" i="11"/>
  <c r="L93" i="11"/>
  <c r="K93" i="11"/>
  <c r="J93" i="11"/>
  <c r="I93" i="11"/>
  <c r="H93" i="11"/>
  <c r="G93" i="11"/>
  <c r="F93" i="11"/>
  <c r="AJ92" i="11"/>
  <c r="AI92" i="11"/>
  <c r="AH92" i="11"/>
  <c r="AG92" i="11"/>
  <c r="AF92" i="11"/>
  <c r="AE92" i="11"/>
  <c r="AD92" i="11"/>
  <c r="AC92" i="11"/>
  <c r="AB92" i="11"/>
  <c r="AA92" i="11"/>
  <c r="Z92" i="11"/>
  <c r="Y92" i="11"/>
  <c r="X92" i="11"/>
  <c r="W92" i="11"/>
  <c r="V92" i="11"/>
  <c r="U92" i="11"/>
  <c r="T92" i="11"/>
  <c r="S92" i="11"/>
  <c r="R92" i="11"/>
  <c r="Q92" i="11"/>
  <c r="P92" i="11"/>
  <c r="O92" i="11"/>
  <c r="N92" i="11"/>
  <c r="M92" i="11"/>
  <c r="L92" i="11"/>
  <c r="K92" i="11"/>
  <c r="J92" i="11"/>
  <c r="I92" i="11"/>
  <c r="H92" i="11"/>
  <c r="G92" i="11"/>
  <c r="F92" i="11"/>
  <c r="AJ91" i="11"/>
  <c r="AI91" i="11"/>
  <c r="AH91" i="11"/>
  <c r="AG91" i="11"/>
  <c r="AF91" i="11"/>
  <c r="AE91" i="11"/>
  <c r="AD91" i="11"/>
  <c r="AC91" i="11"/>
  <c r="AB91" i="11"/>
  <c r="AA91" i="11"/>
  <c r="Z91" i="11"/>
  <c r="Y91" i="11"/>
  <c r="X91" i="11"/>
  <c r="W91" i="11"/>
  <c r="V91" i="11"/>
  <c r="U91" i="11"/>
  <c r="T91" i="11"/>
  <c r="S91" i="11"/>
  <c r="R91" i="11"/>
  <c r="Q91" i="11"/>
  <c r="P91" i="11"/>
  <c r="O91" i="11"/>
  <c r="N91" i="11"/>
  <c r="M91" i="11"/>
  <c r="L91" i="11"/>
  <c r="K91" i="11"/>
  <c r="J91" i="11"/>
  <c r="I91" i="11"/>
  <c r="H91" i="11"/>
  <c r="G91" i="11"/>
  <c r="F91" i="11"/>
  <c r="BE62" i="11"/>
  <c r="BD62" i="11"/>
  <c r="D44" i="19" s="1"/>
  <c r="BC62" i="11"/>
  <c r="BB62" i="11"/>
  <c r="D43" i="19" s="1"/>
  <c r="BA62" i="11"/>
  <c r="D42" i="19" s="1"/>
  <c r="AZ62" i="11"/>
  <c r="D40" i="19" s="1"/>
  <c r="AX62" i="11"/>
  <c r="AV62" i="11"/>
  <c r="BE61" i="11"/>
  <c r="BD61" i="11"/>
  <c r="D43" i="18" s="1"/>
  <c r="BC61" i="11"/>
  <c r="BB61" i="11"/>
  <c r="BA61" i="11"/>
  <c r="AZ61" i="11"/>
  <c r="AX61" i="11"/>
  <c r="AV61" i="11"/>
  <c r="W53" i="11"/>
  <c r="BE60" i="11"/>
  <c r="BD60" i="11"/>
  <c r="D44" i="17" s="1"/>
  <c r="BC60" i="11"/>
  <c r="D43" i="17" s="1"/>
  <c r="BB60" i="11"/>
  <c r="AZ60" i="11"/>
  <c r="AX60" i="11"/>
  <c r="AV60" i="11"/>
  <c r="BE59" i="11"/>
  <c r="BD59" i="11"/>
  <c r="BC59" i="11"/>
  <c r="BB59" i="11"/>
  <c r="D42" i="16" s="1"/>
  <c r="AZ59" i="11"/>
  <c r="AY59" i="11"/>
  <c r="AX59" i="11"/>
  <c r="AV59" i="11"/>
  <c r="AK50" i="11"/>
  <c r="AJ50" i="11"/>
  <c r="AI50" i="11"/>
  <c r="AH50" i="11"/>
  <c r="AG50" i="11"/>
  <c r="AF50" i="11"/>
  <c r="AE50" i="11"/>
  <c r="AD50" i="11"/>
  <c r="AC50" i="11"/>
  <c r="AB50" i="11"/>
  <c r="AA50" i="11"/>
  <c r="Z50" i="11"/>
  <c r="Y50" i="11"/>
  <c r="X50" i="11"/>
  <c r="W50" i="11"/>
  <c r="V50" i="11"/>
  <c r="U50" i="11"/>
  <c r="T50" i="11"/>
  <c r="S50" i="11"/>
  <c r="R50" i="11"/>
  <c r="Q50" i="11"/>
  <c r="P50" i="11"/>
  <c r="O50" i="11"/>
  <c r="N50" i="11"/>
  <c r="M50" i="11"/>
  <c r="L50" i="11"/>
  <c r="K50" i="11"/>
  <c r="J50" i="11"/>
  <c r="I50" i="11"/>
  <c r="H50" i="11"/>
  <c r="G50" i="11"/>
  <c r="N43" i="15"/>
  <c r="AY47" i="11"/>
  <c r="AW47" i="11"/>
  <c r="AY45" i="11"/>
  <c r="AW45" i="11"/>
  <c r="AY43" i="11"/>
  <c r="AW43" i="11"/>
  <c r="AY41" i="11"/>
  <c r="AW41" i="11"/>
  <c r="AY39" i="11"/>
  <c r="AW39" i="11"/>
  <c r="AY37" i="11"/>
  <c r="AW37" i="11"/>
  <c r="AY35" i="11"/>
  <c r="AW35" i="11"/>
  <c r="AY33" i="11"/>
  <c r="AW33" i="11"/>
  <c r="AY31" i="11"/>
  <c r="AW31" i="11"/>
  <c r="AK31" i="11"/>
  <c r="AJ31" i="11"/>
  <c r="AI31" i="11"/>
  <c r="AH31" i="11"/>
  <c r="AG31" i="11"/>
  <c r="AF31" i="11"/>
  <c r="AE31" i="11"/>
  <c r="AD31" i="11"/>
  <c r="AC31" i="11"/>
  <c r="AB31" i="11"/>
  <c r="AA31" i="11"/>
  <c r="Z31" i="11"/>
  <c r="Y31" i="11"/>
  <c r="X31" i="11"/>
  <c r="W31" i="11"/>
  <c r="V31" i="11"/>
  <c r="U31" i="11"/>
  <c r="T31" i="11"/>
  <c r="S31" i="11"/>
  <c r="R31" i="11"/>
  <c r="Q31" i="11"/>
  <c r="P31" i="11"/>
  <c r="O31" i="11"/>
  <c r="N31" i="11"/>
  <c r="M31" i="11"/>
  <c r="L31" i="11"/>
  <c r="K31" i="11"/>
  <c r="J31" i="11"/>
  <c r="I31" i="11"/>
  <c r="H31" i="11"/>
  <c r="G31" i="11"/>
  <c r="CB30" i="11"/>
  <c r="AM30" i="11"/>
  <c r="AL30" i="11"/>
  <c r="CB29" i="11"/>
  <c r="AY29" i="11"/>
  <c r="AW29" i="11"/>
  <c r="AM29" i="11"/>
  <c r="AL29" i="11"/>
  <c r="CB28" i="11"/>
  <c r="AM28" i="11"/>
  <c r="AL28" i="11"/>
  <c r="CB27" i="11"/>
  <c r="BA27" i="11"/>
  <c r="AY27" i="11"/>
  <c r="AM27" i="11"/>
  <c r="AL27" i="11"/>
  <c r="CB26" i="11"/>
  <c r="AM26" i="11"/>
  <c r="AL26" i="11"/>
  <c r="CB25" i="11"/>
  <c r="BA25" i="11"/>
  <c r="AY25" i="11"/>
  <c r="AM25" i="11"/>
  <c r="AL25" i="11"/>
  <c r="CB24" i="11"/>
  <c r="AM24" i="11"/>
  <c r="AL24" i="11"/>
  <c r="CB23" i="11"/>
  <c r="BA23" i="11"/>
  <c r="AY23" i="11"/>
  <c r="AM23" i="11"/>
  <c r="AL23" i="11"/>
  <c r="CB22" i="11"/>
  <c r="AM22" i="11"/>
  <c r="AL22" i="11"/>
  <c r="CB21" i="11"/>
  <c r="BA21" i="11"/>
  <c r="AY21" i="11"/>
  <c r="AM21" i="11"/>
  <c r="AL21" i="11"/>
  <c r="CB20" i="11"/>
  <c r="AM20" i="11"/>
  <c r="AL20" i="11"/>
  <c r="CB19" i="11"/>
  <c r="BA19" i="11"/>
  <c r="BA57" i="11" s="1"/>
  <c r="AY19" i="11"/>
  <c r="AM19" i="11"/>
  <c r="AL19" i="11"/>
  <c r="CB18" i="11"/>
  <c r="AM18" i="11"/>
  <c r="AL18" i="11"/>
  <c r="CB17" i="11"/>
  <c r="BA17" i="11"/>
  <c r="AW17" i="11"/>
  <c r="AM17" i="11"/>
  <c r="AL17" i="11"/>
  <c r="CB16" i="11"/>
  <c r="AM16" i="11"/>
  <c r="AL16" i="11"/>
  <c r="CB15" i="11"/>
  <c r="BA15" i="11"/>
  <c r="AW15" i="11"/>
  <c r="AM15" i="11"/>
  <c r="AL15" i="11"/>
  <c r="CB14" i="11"/>
  <c r="AM14" i="11"/>
  <c r="AL14" i="11"/>
  <c r="CB13" i="11"/>
  <c r="BA13" i="11"/>
  <c r="AW13" i="11"/>
  <c r="AM13" i="11"/>
  <c r="AL13" i="11"/>
  <c r="CB12" i="11"/>
  <c r="AM12" i="11"/>
  <c r="AL12" i="11"/>
  <c r="CB11" i="11"/>
  <c r="BA11" i="11"/>
  <c r="AW11" i="11"/>
  <c r="AM11" i="11"/>
  <c r="AL11" i="11"/>
  <c r="BK9" i="11"/>
  <c r="BN12" i="11" s="1"/>
  <c r="BA9" i="11"/>
  <c r="AW9" i="11"/>
  <c r="BF5" i="11"/>
  <c r="BF3" i="11"/>
  <c r="AS3" i="11"/>
  <c r="AJ106" i="10"/>
  <c r="AI106" i="10"/>
  <c r="AH106" i="10"/>
  <c r="AG106" i="10"/>
  <c r="AF106" i="10"/>
  <c r="AE106" i="10"/>
  <c r="AD106" i="10"/>
  <c r="AC106" i="10"/>
  <c r="AB106" i="10"/>
  <c r="AA106" i="10"/>
  <c r="Z106" i="10"/>
  <c r="Y106" i="10"/>
  <c r="X106" i="10"/>
  <c r="W106" i="10"/>
  <c r="V106" i="10"/>
  <c r="U106" i="10"/>
  <c r="T106" i="10"/>
  <c r="S106" i="10"/>
  <c r="R106" i="10"/>
  <c r="Q106" i="10"/>
  <c r="P106" i="10"/>
  <c r="O106" i="10"/>
  <c r="N106" i="10"/>
  <c r="M106" i="10"/>
  <c r="L106" i="10"/>
  <c r="K106" i="10"/>
  <c r="J106" i="10"/>
  <c r="I106" i="10"/>
  <c r="H106" i="10"/>
  <c r="G106" i="10"/>
  <c r="F106" i="10"/>
  <c r="AJ105" i="10"/>
  <c r="AI105" i="10"/>
  <c r="AH105" i="10"/>
  <c r="AG105" i="10"/>
  <c r="AF105" i="10"/>
  <c r="AE105" i="10"/>
  <c r="AD105" i="10"/>
  <c r="AC105" i="10"/>
  <c r="AB105" i="10"/>
  <c r="AA105" i="10"/>
  <c r="Z105" i="10"/>
  <c r="Y105" i="10"/>
  <c r="X105" i="10"/>
  <c r="W105" i="10"/>
  <c r="V105" i="10"/>
  <c r="U105" i="10"/>
  <c r="T105" i="10"/>
  <c r="S105" i="10"/>
  <c r="R105" i="10"/>
  <c r="Q105" i="10"/>
  <c r="P105" i="10"/>
  <c r="O105" i="10"/>
  <c r="N105" i="10"/>
  <c r="M105" i="10"/>
  <c r="L105" i="10"/>
  <c r="K105" i="10"/>
  <c r="J105" i="10"/>
  <c r="I105" i="10"/>
  <c r="H105" i="10"/>
  <c r="G105" i="10"/>
  <c r="F105" i="10"/>
  <c r="AJ104" i="10"/>
  <c r="AI104" i="10"/>
  <c r="AH104" i="10"/>
  <c r="AG104" i="10"/>
  <c r="AF104" i="10"/>
  <c r="AE104" i="10"/>
  <c r="AD104" i="10"/>
  <c r="AC104" i="10"/>
  <c r="AB104" i="10"/>
  <c r="AA104" i="10"/>
  <c r="Z104" i="10"/>
  <c r="Y104" i="10"/>
  <c r="X104" i="10"/>
  <c r="W104" i="10"/>
  <c r="V104" i="10"/>
  <c r="U104" i="10"/>
  <c r="T104" i="10"/>
  <c r="S104" i="10"/>
  <c r="R104" i="10"/>
  <c r="Q104" i="10"/>
  <c r="P104" i="10"/>
  <c r="O104" i="10"/>
  <c r="N104" i="10"/>
  <c r="M104" i="10"/>
  <c r="L104" i="10"/>
  <c r="K104" i="10"/>
  <c r="J104" i="10"/>
  <c r="I104" i="10"/>
  <c r="H104" i="10"/>
  <c r="G104" i="10"/>
  <c r="F104" i="10"/>
  <c r="AJ103" i="10"/>
  <c r="AI103" i="10"/>
  <c r="AH103" i="10"/>
  <c r="AG103" i="10"/>
  <c r="AF103" i="10"/>
  <c r="AE103" i="10"/>
  <c r="AD103" i="10"/>
  <c r="AC103" i="10"/>
  <c r="AB103" i="10"/>
  <c r="AA103" i="10"/>
  <c r="Z103" i="10"/>
  <c r="Y103" i="10"/>
  <c r="X103" i="10"/>
  <c r="W103" i="10"/>
  <c r="V103" i="10"/>
  <c r="U103" i="10"/>
  <c r="T103" i="10"/>
  <c r="S103" i="10"/>
  <c r="R103" i="10"/>
  <c r="Q103" i="10"/>
  <c r="P103" i="10"/>
  <c r="O103" i="10"/>
  <c r="N103" i="10"/>
  <c r="M103" i="10"/>
  <c r="L103" i="10"/>
  <c r="K103" i="10"/>
  <c r="J103" i="10"/>
  <c r="I103" i="10"/>
  <c r="H103" i="10"/>
  <c r="G103" i="10"/>
  <c r="F103" i="10"/>
  <c r="AJ102" i="10"/>
  <c r="AI102" i="10"/>
  <c r="AH102" i="10"/>
  <c r="AG102" i="10"/>
  <c r="AF102" i="10"/>
  <c r="AE102" i="10"/>
  <c r="AD102" i="10"/>
  <c r="AC102" i="10"/>
  <c r="AB102" i="10"/>
  <c r="AA102" i="10"/>
  <c r="Z102" i="10"/>
  <c r="Y102" i="10"/>
  <c r="X102" i="10"/>
  <c r="W102" i="10"/>
  <c r="V102" i="10"/>
  <c r="U102" i="10"/>
  <c r="T102" i="10"/>
  <c r="S102" i="10"/>
  <c r="R102" i="10"/>
  <c r="Q102" i="10"/>
  <c r="P102" i="10"/>
  <c r="O102" i="10"/>
  <c r="N102" i="10"/>
  <c r="M102" i="10"/>
  <c r="L102" i="10"/>
  <c r="K102" i="10"/>
  <c r="J102" i="10"/>
  <c r="I102" i="10"/>
  <c r="H102" i="10"/>
  <c r="G102" i="10"/>
  <c r="F102" i="10"/>
  <c r="AJ101" i="10"/>
  <c r="AI101" i="10"/>
  <c r="AH101" i="10"/>
  <c r="AG101" i="10"/>
  <c r="AF101" i="10"/>
  <c r="AE101" i="10"/>
  <c r="AD101" i="10"/>
  <c r="AC101" i="10"/>
  <c r="AB101" i="10"/>
  <c r="AA101" i="10"/>
  <c r="Z101" i="10"/>
  <c r="Y101" i="10"/>
  <c r="X101" i="10"/>
  <c r="W101" i="10"/>
  <c r="V101" i="10"/>
  <c r="U101" i="10"/>
  <c r="T101" i="10"/>
  <c r="S101" i="10"/>
  <c r="R101" i="10"/>
  <c r="Q101" i="10"/>
  <c r="P101" i="10"/>
  <c r="O101" i="10"/>
  <c r="N101" i="10"/>
  <c r="M101" i="10"/>
  <c r="L101" i="10"/>
  <c r="K101" i="10"/>
  <c r="J101" i="10"/>
  <c r="I101" i="10"/>
  <c r="H101" i="10"/>
  <c r="G101" i="10"/>
  <c r="F101" i="10"/>
  <c r="AJ100" i="10"/>
  <c r="AI100" i="10"/>
  <c r="AH100" i="10"/>
  <c r="AG100" i="10"/>
  <c r="AF100" i="10"/>
  <c r="AE100" i="10"/>
  <c r="AD100" i="10"/>
  <c r="AC100" i="10"/>
  <c r="AB100" i="10"/>
  <c r="AA100" i="10"/>
  <c r="Z100" i="10"/>
  <c r="Y100" i="10"/>
  <c r="X100" i="10"/>
  <c r="W100" i="10"/>
  <c r="V100" i="10"/>
  <c r="U100" i="10"/>
  <c r="T100" i="10"/>
  <c r="S100" i="10"/>
  <c r="R100" i="10"/>
  <c r="Q100" i="10"/>
  <c r="P100" i="10"/>
  <c r="O100" i="10"/>
  <c r="N100" i="10"/>
  <c r="M100" i="10"/>
  <c r="L100" i="10"/>
  <c r="K100" i="10"/>
  <c r="J100" i="10"/>
  <c r="I100" i="10"/>
  <c r="H100" i="10"/>
  <c r="G100" i="10"/>
  <c r="F100" i="10"/>
  <c r="AJ99" i="10"/>
  <c r="AI99" i="10"/>
  <c r="AH99" i="10"/>
  <c r="AG99" i="10"/>
  <c r="AF99" i="10"/>
  <c r="AE99" i="10"/>
  <c r="AD99" i="10"/>
  <c r="AC99" i="10"/>
  <c r="AB99" i="10"/>
  <c r="AA99" i="10"/>
  <c r="Z99" i="10"/>
  <c r="Y99" i="10"/>
  <c r="X99" i="10"/>
  <c r="W99" i="10"/>
  <c r="V99" i="10"/>
  <c r="U99" i="10"/>
  <c r="T99" i="10"/>
  <c r="S99" i="10"/>
  <c r="R99" i="10"/>
  <c r="Q99" i="10"/>
  <c r="P99" i="10"/>
  <c r="O99" i="10"/>
  <c r="N99" i="10"/>
  <c r="M99" i="10"/>
  <c r="L99" i="10"/>
  <c r="K99" i="10"/>
  <c r="J99" i="10"/>
  <c r="I99" i="10"/>
  <c r="H99" i="10"/>
  <c r="G99" i="10"/>
  <c r="F99" i="10"/>
  <c r="AJ98" i="10"/>
  <c r="AI98" i="10"/>
  <c r="AH98" i="10"/>
  <c r="AG98" i="10"/>
  <c r="AF98" i="10"/>
  <c r="AE98" i="10"/>
  <c r="AD98" i="10"/>
  <c r="AC98" i="10"/>
  <c r="AB98" i="10"/>
  <c r="AA98" i="10"/>
  <c r="Z98" i="10"/>
  <c r="Y98" i="10"/>
  <c r="X98" i="10"/>
  <c r="W98" i="10"/>
  <c r="V98" i="10"/>
  <c r="U98" i="10"/>
  <c r="T98" i="10"/>
  <c r="S98" i="10"/>
  <c r="R98" i="10"/>
  <c r="Q98" i="10"/>
  <c r="P98" i="10"/>
  <c r="O98" i="10"/>
  <c r="N98" i="10"/>
  <c r="M98" i="10"/>
  <c r="L98" i="10"/>
  <c r="K98" i="10"/>
  <c r="J98" i="10"/>
  <c r="I98" i="10"/>
  <c r="H98" i="10"/>
  <c r="G98" i="10"/>
  <c r="F98" i="10"/>
  <c r="AJ97" i="10"/>
  <c r="AI97" i="10"/>
  <c r="AH97" i="10"/>
  <c r="AG97" i="10"/>
  <c r="AF97" i="10"/>
  <c r="AE97" i="10"/>
  <c r="AD97" i="10"/>
  <c r="AC97" i="10"/>
  <c r="AB97" i="10"/>
  <c r="AA97" i="10"/>
  <c r="Z97" i="10"/>
  <c r="Y97" i="10"/>
  <c r="X97" i="10"/>
  <c r="W97" i="10"/>
  <c r="V97" i="10"/>
  <c r="U97" i="10"/>
  <c r="T97" i="10"/>
  <c r="S97" i="10"/>
  <c r="R97" i="10"/>
  <c r="Q97" i="10"/>
  <c r="P97" i="10"/>
  <c r="O97" i="10"/>
  <c r="N97" i="10"/>
  <c r="M97" i="10"/>
  <c r="L97" i="10"/>
  <c r="K97" i="10"/>
  <c r="J97" i="10"/>
  <c r="I97" i="10"/>
  <c r="H97" i="10"/>
  <c r="G97" i="10"/>
  <c r="F97" i="10"/>
  <c r="AJ96" i="10"/>
  <c r="AI96" i="10"/>
  <c r="AH96" i="10"/>
  <c r="AG96" i="10"/>
  <c r="AF96" i="10"/>
  <c r="AE96" i="10"/>
  <c r="AD96" i="10"/>
  <c r="AC96" i="10"/>
  <c r="AB96" i="10"/>
  <c r="AA96" i="10"/>
  <c r="Z96" i="10"/>
  <c r="Y96" i="10"/>
  <c r="X96" i="10"/>
  <c r="W96" i="10"/>
  <c r="V96" i="10"/>
  <c r="U96" i="10"/>
  <c r="T96" i="10"/>
  <c r="S96" i="10"/>
  <c r="R96" i="10"/>
  <c r="Q96" i="10"/>
  <c r="P96" i="10"/>
  <c r="O96" i="10"/>
  <c r="N96" i="10"/>
  <c r="M96" i="10"/>
  <c r="L96" i="10"/>
  <c r="K96" i="10"/>
  <c r="J96" i="10"/>
  <c r="I96" i="10"/>
  <c r="H96" i="10"/>
  <c r="G96" i="10"/>
  <c r="F96" i="10"/>
  <c r="AJ95" i="10"/>
  <c r="AI95" i="10"/>
  <c r="AH95" i="10"/>
  <c r="AG95" i="10"/>
  <c r="AF95" i="10"/>
  <c r="AE95" i="10"/>
  <c r="AD95" i="10"/>
  <c r="AC95" i="10"/>
  <c r="AB95" i="10"/>
  <c r="AA95" i="10"/>
  <c r="Z95" i="10"/>
  <c r="Y95" i="10"/>
  <c r="X95" i="10"/>
  <c r="W95" i="10"/>
  <c r="V95" i="10"/>
  <c r="U95" i="10"/>
  <c r="T95" i="10"/>
  <c r="S95" i="10"/>
  <c r="R95" i="10"/>
  <c r="Q95" i="10"/>
  <c r="P95" i="10"/>
  <c r="O95" i="10"/>
  <c r="N95" i="10"/>
  <c r="M95" i="10"/>
  <c r="L95" i="10"/>
  <c r="K95" i="10"/>
  <c r="J95" i="10"/>
  <c r="I95" i="10"/>
  <c r="H95" i="10"/>
  <c r="G95" i="10"/>
  <c r="F95" i="10"/>
  <c r="AJ94" i="10"/>
  <c r="AI94" i="10"/>
  <c r="AH94" i="10"/>
  <c r="AG94" i="10"/>
  <c r="AF94" i="10"/>
  <c r="AE94" i="10"/>
  <c r="AD94" i="10"/>
  <c r="AC94" i="10"/>
  <c r="AB94" i="10"/>
  <c r="AA94" i="10"/>
  <c r="Z94" i="10"/>
  <c r="Y94" i="10"/>
  <c r="X94" i="10"/>
  <c r="W94" i="10"/>
  <c r="V94" i="10"/>
  <c r="U94" i="10"/>
  <c r="T94" i="10"/>
  <c r="S94" i="10"/>
  <c r="R94" i="10"/>
  <c r="Q94" i="10"/>
  <c r="P94" i="10"/>
  <c r="O94" i="10"/>
  <c r="N94" i="10"/>
  <c r="M94" i="10"/>
  <c r="L94" i="10"/>
  <c r="K94" i="10"/>
  <c r="J94" i="10"/>
  <c r="I94" i="10"/>
  <c r="H94" i="10"/>
  <c r="G94" i="10"/>
  <c r="F94" i="10"/>
  <c r="AJ93" i="10"/>
  <c r="AI93" i="10"/>
  <c r="AH93" i="10"/>
  <c r="AG93" i="10"/>
  <c r="AF93" i="10"/>
  <c r="AE93" i="10"/>
  <c r="AD93" i="10"/>
  <c r="AC93" i="10"/>
  <c r="AB93" i="10"/>
  <c r="AA93" i="10"/>
  <c r="Z93" i="10"/>
  <c r="Y93" i="10"/>
  <c r="X93" i="10"/>
  <c r="W93" i="10"/>
  <c r="V93" i="10"/>
  <c r="U93" i="10"/>
  <c r="T93" i="10"/>
  <c r="S93" i="10"/>
  <c r="R93" i="10"/>
  <c r="Q93" i="10"/>
  <c r="P93" i="10"/>
  <c r="O93" i="10"/>
  <c r="N93" i="10"/>
  <c r="M93" i="10"/>
  <c r="L93" i="10"/>
  <c r="K93" i="10"/>
  <c r="J93" i="10"/>
  <c r="I93" i="10"/>
  <c r="H93" i="10"/>
  <c r="G93" i="10"/>
  <c r="F93" i="10"/>
  <c r="AJ92" i="10"/>
  <c r="AI92" i="10"/>
  <c r="AH92" i="10"/>
  <c r="AG92" i="10"/>
  <c r="AF92" i="10"/>
  <c r="AE92" i="10"/>
  <c r="AD92" i="10"/>
  <c r="AC92" i="10"/>
  <c r="AB92" i="10"/>
  <c r="AA92" i="10"/>
  <c r="Z92" i="10"/>
  <c r="Y92" i="10"/>
  <c r="X92" i="10"/>
  <c r="W92" i="10"/>
  <c r="V92" i="10"/>
  <c r="U92" i="10"/>
  <c r="T92" i="10"/>
  <c r="S92" i="10"/>
  <c r="R92" i="10"/>
  <c r="Q92" i="10"/>
  <c r="P92" i="10"/>
  <c r="O92" i="10"/>
  <c r="N92" i="10"/>
  <c r="M92" i="10"/>
  <c r="L92" i="10"/>
  <c r="K92" i="10"/>
  <c r="J92" i="10"/>
  <c r="I92" i="10"/>
  <c r="H92" i="10"/>
  <c r="G92" i="10"/>
  <c r="F92" i="10"/>
  <c r="AJ91" i="10"/>
  <c r="AI91" i="10"/>
  <c r="AH91" i="10"/>
  <c r="AG91" i="10"/>
  <c r="AF91" i="10"/>
  <c r="AE91" i="10"/>
  <c r="AD91" i="10"/>
  <c r="AC91" i="10"/>
  <c r="AB91" i="10"/>
  <c r="AA91" i="10"/>
  <c r="Z91" i="10"/>
  <c r="Y91" i="10"/>
  <c r="X91" i="10"/>
  <c r="W91" i="10"/>
  <c r="V91" i="10"/>
  <c r="U91" i="10"/>
  <c r="T91" i="10"/>
  <c r="S91" i="10"/>
  <c r="R91" i="10"/>
  <c r="Q91" i="10"/>
  <c r="P91" i="10"/>
  <c r="O91" i="10"/>
  <c r="N91" i="10"/>
  <c r="M91" i="10"/>
  <c r="L91" i="10"/>
  <c r="K91" i="10"/>
  <c r="J91" i="10"/>
  <c r="I91" i="10"/>
  <c r="H91" i="10"/>
  <c r="G91" i="10"/>
  <c r="F91" i="10"/>
  <c r="BE62" i="10"/>
  <c r="BD62" i="10"/>
  <c r="P26" i="19" s="1"/>
  <c r="BC62" i="10"/>
  <c r="BB62" i="10"/>
  <c r="BA62" i="10"/>
  <c r="AZ62" i="10"/>
  <c r="AX62" i="10"/>
  <c r="AV62" i="10"/>
  <c r="BE61" i="10"/>
  <c r="BD61" i="10"/>
  <c r="P25" i="18" s="1"/>
  <c r="BC61" i="10"/>
  <c r="BB61" i="10"/>
  <c r="BA61" i="10"/>
  <c r="AZ61" i="10"/>
  <c r="AX61" i="10"/>
  <c r="AV61" i="10"/>
  <c r="W53" i="10"/>
  <c r="BE60" i="10"/>
  <c r="BD60" i="10"/>
  <c r="P26" i="17" s="1"/>
  <c r="BC60" i="10"/>
  <c r="P25" i="17" s="1"/>
  <c r="BB60" i="10"/>
  <c r="P24" i="17" s="1"/>
  <c r="AZ60" i="10"/>
  <c r="AX60" i="10"/>
  <c r="AV60" i="10"/>
  <c r="BE59" i="10"/>
  <c r="BD59" i="10"/>
  <c r="BC59" i="10"/>
  <c r="BB59" i="10"/>
  <c r="P24" i="16" s="1"/>
  <c r="AZ59" i="10"/>
  <c r="AY59" i="10"/>
  <c r="AX59" i="10"/>
  <c r="AV59" i="10"/>
  <c r="AJ50" i="10"/>
  <c r="AI50" i="10"/>
  <c r="AH50" i="10"/>
  <c r="AG50" i="10"/>
  <c r="AF50" i="10"/>
  <c r="AE50" i="10"/>
  <c r="AD50" i="10"/>
  <c r="AC50" i="10"/>
  <c r="AB50" i="10"/>
  <c r="AA50" i="10"/>
  <c r="Z50" i="10"/>
  <c r="Y50" i="10"/>
  <c r="X50" i="10"/>
  <c r="W50" i="10"/>
  <c r="V50" i="10"/>
  <c r="U50" i="10"/>
  <c r="T50" i="10"/>
  <c r="S50" i="10"/>
  <c r="R50" i="10"/>
  <c r="Q50" i="10"/>
  <c r="P50" i="10"/>
  <c r="O50" i="10"/>
  <c r="N50" i="10"/>
  <c r="M50" i="10"/>
  <c r="L50" i="10"/>
  <c r="K50" i="10"/>
  <c r="J50" i="10"/>
  <c r="I50" i="10"/>
  <c r="H50" i="10"/>
  <c r="G50" i="10"/>
  <c r="AY47" i="10"/>
  <c r="AW47" i="10"/>
  <c r="AY45" i="10"/>
  <c r="AW45" i="10"/>
  <c r="AY43" i="10"/>
  <c r="AW43" i="10"/>
  <c r="AY41" i="10"/>
  <c r="AW41" i="10"/>
  <c r="AY39" i="10"/>
  <c r="AW39" i="10"/>
  <c r="AY37" i="10"/>
  <c r="AW37" i="10"/>
  <c r="AY35" i="10"/>
  <c r="AW35" i="10"/>
  <c r="AY33" i="10"/>
  <c r="AW33" i="10"/>
  <c r="AY31" i="10"/>
  <c r="AW31" i="10"/>
  <c r="AJ31" i="10"/>
  <c r="AI31" i="10"/>
  <c r="AH31" i="10"/>
  <c r="AG31" i="10"/>
  <c r="AF31" i="10"/>
  <c r="AE31" i="10"/>
  <c r="AD31" i="10"/>
  <c r="AC31" i="10"/>
  <c r="AC32" i="10" s="1"/>
  <c r="AB31" i="10"/>
  <c r="AA31" i="10"/>
  <c r="Z31" i="10"/>
  <c r="Y31" i="10"/>
  <c r="X31" i="10"/>
  <c r="W31" i="10"/>
  <c r="V31" i="10"/>
  <c r="U31" i="10"/>
  <c r="U32" i="10" s="1"/>
  <c r="T31" i="10"/>
  <c r="S31" i="10"/>
  <c r="R31" i="10"/>
  <c r="Q31" i="10"/>
  <c r="P31" i="10"/>
  <c r="O31" i="10"/>
  <c r="N31" i="10"/>
  <c r="M31" i="10"/>
  <c r="M32" i="10" s="1"/>
  <c r="L31" i="10"/>
  <c r="K31" i="10"/>
  <c r="J31" i="10"/>
  <c r="I31" i="10"/>
  <c r="H31" i="10"/>
  <c r="G31" i="10"/>
  <c r="G32" i="10" s="1"/>
  <c r="CB30" i="10"/>
  <c r="AM30" i="10"/>
  <c r="AL30" i="10"/>
  <c r="CB29" i="10"/>
  <c r="AY29" i="10"/>
  <c r="AW29" i="10"/>
  <c r="AM29" i="10"/>
  <c r="AL29" i="10"/>
  <c r="CB28" i="10"/>
  <c r="AM28" i="10"/>
  <c r="AL28" i="10"/>
  <c r="CB27" i="10"/>
  <c r="BA27" i="10"/>
  <c r="AY27" i="10"/>
  <c r="AM27" i="10"/>
  <c r="AL27" i="10"/>
  <c r="CB26" i="10"/>
  <c r="AM26" i="10"/>
  <c r="AL26" i="10"/>
  <c r="CB25" i="10"/>
  <c r="BA25" i="10"/>
  <c r="AY25" i="10"/>
  <c r="AM25" i="10"/>
  <c r="AL25" i="10"/>
  <c r="CB24" i="10"/>
  <c r="AM24" i="10"/>
  <c r="AL24" i="10"/>
  <c r="CB23" i="10"/>
  <c r="BA23" i="10"/>
  <c r="AY23" i="10"/>
  <c r="AM23" i="10"/>
  <c r="AL23" i="10"/>
  <c r="CB22" i="10"/>
  <c r="AM22" i="10"/>
  <c r="AL22" i="10"/>
  <c r="CB21" i="10"/>
  <c r="BA21" i="10"/>
  <c r="AY21" i="10"/>
  <c r="AM21" i="10"/>
  <c r="AL21" i="10"/>
  <c r="CB20" i="10"/>
  <c r="AM20" i="10"/>
  <c r="AL20" i="10"/>
  <c r="CB19" i="10"/>
  <c r="BA19" i="10"/>
  <c r="AY19" i="10"/>
  <c r="AM19" i="10"/>
  <c r="AL19" i="10"/>
  <c r="CB18" i="10"/>
  <c r="AM18" i="10"/>
  <c r="AL18" i="10"/>
  <c r="CB17" i="10"/>
  <c r="BA17" i="10"/>
  <c r="AW17" i="10"/>
  <c r="AM17" i="10"/>
  <c r="AL17" i="10"/>
  <c r="CB16" i="10"/>
  <c r="AM16" i="10"/>
  <c r="AL16" i="10"/>
  <c r="CB15" i="10"/>
  <c r="BA15" i="10"/>
  <c r="AW15" i="10"/>
  <c r="AM15" i="10"/>
  <c r="AL15" i="10"/>
  <c r="CB14" i="10"/>
  <c r="AM14" i="10"/>
  <c r="AL14" i="10"/>
  <c r="CB13" i="10"/>
  <c r="BA13" i="10"/>
  <c r="AW13" i="10"/>
  <c r="AM13" i="10"/>
  <c r="AL13" i="10"/>
  <c r="CB12" i="10"/>
  <c r="AM12" i="10"/>
  <c r="AL12" i="10"/>
  <c r="CB11" i="10"/>
  <c r="BA11" i="10"/>
  <c r="AW11" i="10"/>
  <c r="AM11" i="10"/>
  <c r="AL11" i="10"/>
  <c r="BK9" i="10"/>
  <c r="BN12" i="10" s="1"/>
  <c r="BA9" i="10"/>
  <c r="AW9" i="10"/>
  <c r="BF5" i="10"/>
  <c r="BF3" i="10"/>
  <c r="AS3" i="10"/>
  <c r="AJ106" i="9"/>
  <c r="AI106" i="9"/>
  <c r="AH106" i="9"/>
  <c r="AG106" i="9"/>
  <c r="AF106" i="9"/>
  <c r="AE106" i="9"/>
  <c r="AD106" i="9"/>
  <c r="AC106" i="9"/>
  <c r="AB106" i="9"/>
  <c r="AA106" i="9"/>
  <c r="Z106" i="9"/>
  <c r="Y106" i="9"/>
  <c r="X106" i="9"/>
  <c r="W106" i="9"/>
  <c r="V106" i="9"/>
  <c r="U106" i="9"/>
  <c r="T106" i="9"/>
  <c r="S106" i="9"/>
  <c r="R106" i="9"/>
  <c r="Q106" i="9"/>
  <c r="P106" i="9"/>
  <c r="O106" i="9"/>
  <c r="N106" i="9"/>
  <c r="M106" i="9"/>
  <c r="L106" i="9"/>
  <c r="K106" i="9"/>
  <c r="J106" i="9"/>
  <c r="I106" i="9"/>
  <c r="H106" i="9"/>
  <c r="G106" i="9"/>
  <c r="F106" i="9"/>
  <c r="AJ105" i="9"/>
  <c r="AI105" i="9"/>
  <c r="AH105" i="9"/>
  <c r="AG105" i="9"/>
  <c r="AF105" i="9"/>
  <c r="AE105" i="9"/>
  <c r="AD105" i="9"/>
  <c r="AC105" i="9"/>
  <c r="AB105" i="9"/>
  <c r="AA105" i="9"/>
  <c r="Z105" i="9"/>
  <c r="Y105" i="9"/>
  <c r="X105" i="9"/>
  <c r="W105" i="9"/>
  <c r="V105" i="9"/>
  <c r="U105" i="9"/>
  <c r="T105" i="9"/>
  <c r="S105" i="9"/>
  <c r="R105" i="9"/>
  <c r="Q105" i="9"/>
  <c r="P105" i="9"/>
  <c r="O105" i="9"/>
  <c r="N105" i="9"/>
  <c r="M105" i="9"/>
  <c r="L105" i="9"/>
  <c r="K105" i="9"/>
  <c r="J105" i="9"/>
  <c r="I105" i="9"/>
  <c r="H105" i="9"/>
  <c r="G105" i="9"/>
  <c r="F105" i="9"/>
  <c r="AJ104" i="9"/>
  <c r="AI104" i="9"/>
  <c r="AH104" i="9"/>
  <c r="AG104" i="9"/>
  <c r="AF104" i="9"/>
  <c r="AE104" i="9"/>
  <c r="AD104" i="9"/>
  <c r="AC104" i="9"/>
  <c r="AB104" i="9"/>
  <c r="AA104" i="9"/>
  <c r="Z104" i="9"/>
  <c r="Y104" i="9"/>
  <c r="X104" i="9"/>
  <c r="W104" i="9"/>
  <c r="V104" i="9"/>
  <c r="U104" i="9"/>
  <c r="T104" i="9"/>
  <c r="S104" i="9"/>
  <c r="R104" i="9"/>
  <c r="Q104" i="9"/>
  <c r="P104" i="9"/>
  <c r="O104" i="9"/>
  <c r="N104" i="9"/>
  <c r="M104" i="9"/>
  <c r="L104" i="9"/>
  <c r="K104" i="9"/>
  <c r="J104" i="9"/>
  <c r="I104" i="9"/>
  <c r="H104" i="9"/>
  <c r="G104" i="9"/>
  <c r="F104" i="9"/>
  <c r="AJ103" i="9"/>
  <c r="AI103" i="9"/>
  <c r="AH103" i="9"/>
  <c r="AG103" i="9"/>
  <c r="AF103" i="9"/>
  <c r="AE103" i="9"/>
  <c r="AD103" i="9"/>
  <c r="AC103" i="9"/>
  <c r="AB103" i="9"/>
  <c r="AA103" i="9"/>
  <c r="Z103" i="9"/>
  <c r="Y103" i="9"/>
  <c r="X103" i="9"/>
  <c r="W103" i="9"/>
  <c r="V103" i="9"/>
  <c r="U103" i="9"/>
  <c r="T103" i="9"/>
  <c r="S103" i="9"/>
  <c r="R103" i="9"/>
  <c r="Q103" i="9"/>
  <c r="P103" i="9"/>
  <c r="O103" i="9"/>
  <c r="N103" i="9"/>
  <c r="M103" i="9"/>
  <c r="L103" i="9"/>
  <c r="K103" i="9"/>
  <c r="J103" i="9"/>
  <c r="I103" i="9"/>
  <c r="H103" i="9"/>
  <c r="G103" i="9"/>
  <c r="F103" i="9"/>
  <c r="AJ102" i="9"/>
  <c r="AI102" i="9"/>
  <c r="AH102" i="9"/>
  <c r="AG102" i="9"/>
  <c r="AF102" i="9"/>
  <c r="AE102" i="9"/>
  <c r="AD102" i="9"/>
  <c r="AC102" i="9"/>
  <c r="AB102" i="9"/>
  <c r="AA102" i="9"/>
  <c r="Z102" i="9"/>
  <c r="Y102" i="9"/>
  <c r="X102" i="9"/>
  <c r="W102" i="9"/>
  <c r="V102" i="9"/>
  <c r="U102" i="9"/>
  <c r="T102" i="9"/>
  <c r="S102" i="9"/>
  <c r="R102" i="9"/>
  <c r="Q102" i="9"/>
  <c r="P102" i="9"/>
  <c r="O102" i="9"/>
  <c r="N102" i="9"/>
  <c r="M102" i="9"/>
  <c r="L102" i="9"/>
  <c r="K102" i="9"/>
  <c r="J102" i="9"/>
  <c r="I102" i="9"/>
  <c r="H102" i="9"/>
  <c r="G102" i="9"/>
  <c r="F102" i="9"/>
  <c r="AJ101" i="9"/>
  <c r="AI101" i="9"/>
  <c r="AH101" i="9"/>
  <c r="AG101" i="9"/>
  <c r="AF101" i="9"/>
  <c r="AE101" i="9"/>
  <c r="AD101" i="9"/>
  <c r="AC101" i="9"/>
  <c r="AB101" i="9"/>
  <c r="AA101" i="9"/>
  <c r="Z101" i="9"/>
  <c r="Y101" i="9"/>
  <c r="X101" i="9"/>
  <c r="W101" i="9"/>
  <c r="V101" i="9"/>
  <c r="U101" i="9"/>
  <c r="T101" i="9"/>
  <c r="S101" i="9"/>
  <c r="R101" i="9"/>
  <c r="Q101" i="9"/>
  <c r="P101" i="9"/>
  <c r="O101" i="9"/>
  <c r="N101" i="9"/>
  <c r="M101" i="9"/>
  <c r="L101" i="9"/>
  <c r="K101" i="9"/>
  <c r="J101" i="9"/>
  <c r="I101" i="9"/>
  <c r="H101" i="9"/>
  <c r="G101" i="9"/>
  <c r="F101" i="9"/>
  <c r="AJ100" i="9"/>
  <c r="AI100" i="9"/>
  <c r="AH100" i="9"/>
  <c r="AG100" i="9"/>
  <c r="AF100" i="9"/>
  <c r="AE100" i="9"/>
  <c r="AD100" i="9"/>
  <c r="AC100" i="9"/>
  <c r="AB100" i="9"/>
  <c r="AA100" i="9"/>
  <c r="Z100" i="9"/>
  <c r="Y100" i="9"/>
  <c r="X100" i="9"/>
  <c r="W100" i="9"/>
  <c r="V100" i="9"/>
  <c r="U100" i="9"/>
  <c r="T100" i="9"/>
  <c r="S100" i="9"/>
  <c r="R100" i="9"/>
  <c r="Q100" i="9"/>
  <c r="P100" i="9"/>
  <c r="O100" i="9"/>
  <c r="N100" i="9"/>
  <c r="M100" i="9"/>
  <c r="L100" i="9"/>
  <c r="K100" i="9"/>
  <c r="J100" i="9"/>
  <c r="I100" i="9"/>
  <c r="H100" i="9"/>
  <c r="G100" i="9"/>
  <c r="F100" i="9"/>
  <c r="AJ99" i="9"/>
  <c r="AI99" i="9"/>
  <c r="AH99" i="9"/>
  <c r="AG99" i="9"/>
  <c r="AF99" i="9"/>
  <c r="AE99" i="9"/>
  <c r="AD99" i="9"/>
  <c r="AC99" i="9"/>
  <c r="AB99" i="9"/>
  <c r="AA99" i="9"/>
  <c r="Z99" i="9"/>
  <c r="Y99" i="9"/>
  <c r="X99" i="9"/>
  <c r="W99" i="9"/>
  <c r="V99" i="9"/>
  <c r="U99" i="9"/>
  <c r="T99" i="9"/>
  <c r="S99" i="9"/>
  <c r="R99" i="9"/>
  <c r="Q99" i="9"/>
  <c r="P99" i="9"/>
  <c r="O99" i="9"/>
  <c r="N99" i="9"/>
  <c r="M99" i="9"/>
  <c r="L99" i="9"/>
  <c r="K99" i="9"/>
  <c r="J99" i="9"/>
  <c r="I99" i="9"/>
  <c r="H99" i="9"/>
  <c r="G99" i="9"/>
  <c r="F99" i="9"/>
  <c r="AJ98" i="9"/>
  <c r="AI98" i="9"/>
  <c r="AH98" i="9"/>
  <c r="AG98" i="9"/>
  <c r="AF98" i="9"/>
  <c r="AE98" i="9"/>
  <c r="AD98" i="9"/>
  <c r="AC98" i="9"/>
  <c r="AB98" i="9"/>
  <c r="AA98" i="9"/>
  <c r="Z98" i="9"/>
  <c r="Y98" i="9"/>
  <c r="X98" i="9"/>
  <c r="W98" i="9"/>
  <c r="V98" i="9"/>
  <c r="U98" i="9"/>
  <c r="T98" i="9"/>
  <c r="S98" i="9"/>
  <c r="R98" i="9"/>
  <c r="Q98" i="9"/>
  <c r="P98" i="9"/>
  <c r="O98" i="9"/>
  <c r="N98" i="9"/>
  <c r="M98" i="9"/>
  <c r="L98" i="9"/>
  <c r="K98" i="9"/>
  <c r="J98" i="9"/>
  <c r="I98" i="9"/>
  <c r="H98" i="9"/>
  <c r="G98" i="9"/>
  <c r="F98" i="9"/>
  <c r="AJ97" i="9"/>
  <c r="AI97" i="9"/>
  <c r="AH97" i="9"/>
  <c r="AG97" i="9"/>
  <c r="AF97" i="9"/>
  <c r="AE97" i="9"/>
  <c r="AD97" i="9"/>
  <c r="AC97" i="9"/>
  <c r="AB97" i="9"/>
  <c r="AA97" i="9"/>
  <c r="Z97" i="9"/>
  <c r="Y97" i="9"/>
  <c r="X97" i="9"/>
  <c r="W97" i="9"/>
  <c r="V97" i="9"/>
  <c r="U97" i="9"/>
  <c r="T97" i="9"/>
  <c r="S97" i="9"/>
  <c r="R97" i="9"/>
  <c r="Q97" i="9"/>
  <c r="P97" i="9"/>
  <c r="O97" i="9"/>
  <c r="N97" i="9"/>
  <c r="M97" i="9"/>
  <c r="L97" i="9"/>
  <c r="K97" i="9"/>
  <c r="J97" i="9"/>
  <c r="I97" i="9"/>
  <c r="H97" i="9"/>
  <c r="G97" i="9"/>
  <c r="F97" i="9"/>
  <c r="AJ96" i="9"/>
  <c r="AI96" i="9"/>
  <c r="AH96" i="9"/>
  <c r="AG96" i="9"/>
  <c r="AF96" i="9"/>
  <c r="AE96" i="9"/>
  <c r="AD96" i="9"/>
  <c r="AC96" i="9"/>
  <c r="AB96" i="9"/>
  <c r="AA96" i="9"/>
  <c r="Z96" i="9"/>
  <c r="Y96" i="9"/>
  <c r="X96" i="9"/>
  <c r="W96" i="9"/>
  <c r="V96" i="9"/>
  <c r="U96" i="9"/>
  <c r="T96" i="9"/>
  <c r="S96" i="9"/>
  <c r="R96" i="9"/>
  <c r="Q96" i="9"/>
  <c r="P96" i="9"/>
  <c r="O96" i="9"/>
  <c r="N96" i="9"/>
  <c r="M96" i="9"/>
  <c r="L96" i="9"/>
  <c r="K96" i="9"/>
  <c r="J96" i="9"/>
  <c r="I96" i="9"/>
  <c r="H96" i="9"/>
  <c r="G96" i="9"/>
  <c r="F96" i="9"/>
  <c r="AJ95" i="9"/>
  <c r="AI95" i="9"/>
  <c r="AH95" i="9"/>
  <c r="AG95" i="9"/>
  <c r="AF95" i="9"/>
  <c r="AE95" i="9"/>
  <c r="AD95" i="9"/>
  <c r="AC95" i="9"/>
  <c r="AB95" i="9"/>
  <c r="AA95" i="9"/>
  <c r="Z95" i="9"/>
  <c r="Y95" i="9"/>
  <c r="X95" i="9"/>
  <c r="W95" i="9"/>
  <c r="V95" i="9"/>
  <c r="U95" i="9"/>
  <c r="T95" i="9"/>
  <c r="S95" i="9"/>
  <c r="R95" i="9"/>
  <c r="Q95" i="9"/>
  <c r="P95" i="9"/>
  <c r="O95" i="9"/>
  <c r="N95" i="9"/>
  <c r="M95" i="9"/>
  <c r="L95" i="9"/>
  <c r="K95" i="9"/>
  <c r="J95" i="9"/>
  <c r="I95" i="9"/>
  <c r="H95" i="9"/>
  <c r="G95" i="9"/>
  <c r="F95" i="9"/>
  <c r="AJ94" i="9"/>
  <c r="AI94" i="9"/>
  <c r="AH94" i="9"/>
  <c r="AG94" i="9"/>
  <c r="AF94" i="9"/>
  <c r="AE94" i="9"/>
  <c r="AD94" i="9"/>
  <c r="AC94" i="9"/>
  <c r="AB94" i="9"/>
  <c r="AA94" i="9"/>
  <c r="Z94" i="9"/>
  <c r="Y94" i="9"/>
  <c r="X94" i="9"/>
  <c r="W94" i="9"/>
  <c r="V94" i="9"/>
  <c r="U94" i="9"/>
  <c r="T94" i="9"/>
  <c r="S94" i="9"/>
  <c r="R94" i="9"/>
  <c r="Q94" i="9"/>
  <c r="P94" i="9"/>
  <c r="O94" i="9"/>
  <c r="N94" i="9"/>
  <c r="M94" i="9"/>
  <c r="L94" i="9"/>
  <c r="K94" i="9"/>
  <c r="J94" i="9"/>
  <c r="I94" i="9"/>
  <c r="H94" i="9"/>
  <c r="G94" i="9"/>
  <c r="F94" i="9"/>
  <c r="AJ93" i="9"/>
  <c r="AI93" i="9"/>
  <c r="AH93" i="9"/>
  <c r="AG93" i="9"/>
  <c r="AF93" i="9"/>
  <c r="AE93" i="9"/>
  <c r="AD93" i="9"/>
  <c r="AC93" i="9"/>
  <c r="AB93" i="9"/>
  <c r="AA93" i="9"/>
  <c r="Z93" i="9"/>
  <c r="Y93" i="9"/>
  <c r="X93" i="9"/>
  <c r="W93" i="9"/>
  <c r="V93" i="9"/>
  <c r="U93" i="9"/>
  <c r="T93" i="9"/>
  <c r="S93" i="9"/>
  <c r="R93" i="9"/>
  <c r="Q93" i="9"/>
  <c r="P93" i="9"/>
  <c r="O93" i="9"/>
  <c r="N93" i="9"/>
  <c r="M93" i="9"/>
  <c r="L93" i="9"/>
  <c r="K93" i="9"/>
  <c r="J93" i="9"/>
  <c r="I93" i="9"/>
  <c r="H93" i="9"/>
  <c r="G93" i="9"/>
  <c r="F93" i="9"/>
  <c r="AJ92" i="9"/>
  <c r="AI92" i="9"/>
  <c r="AH92" i="9"/>
  <c r="AG92" i="9"/>
  <c r="AF92" i="9"/>
  <c r="AE92" i="9"/>
  <c r="AD92" i="9"/>
  <c r="AC92" i="9"/>
  <c r="AB92" i="9"/>
  <c r="AA92" i="9"/>
  <c r="Z92" i="9"/>
  <c r="Y92" i="9"/>
  <c r="X92" i="9"/>
  <c r="W92" i="9"/>
  <c r="V92" i="9"/>
  <c r="U92" i="9"/>
  <c r="T92" i="9"/>
  <c r="S92" i="9"/>
  <c r="R92" i="9"/>
  <c r="Q92" i="9"/>
  <c r="P92" i="9"/>
  <c r="O92" i="9"/>
  <c r="N92" i="9"/>
  <c r="M92" i="9"/>
  <c r="L92" i="9"/>
  <c r="K92" i="9"/>
  <c r="J92" i="9"/>
  <c r="I92" i="9"/>
  <c r="H92" i="9"/>
  <c r="G92" i="9"/>
  <c r="F92" i="9"/>
  <c r="AJ91" i="9"/>
  <c r="AI91" i="9"/>
  <c r="AH91" i="9"/>
  <c r="AG91" i="9"/>
  <c r="AF91" i="9"/>
  <c r="AE91" i="9"/>
  <c r="AD91" i="9"/>
  <c r="AC91" i="9"/>
  <c r="AB91" i="9"/>
  <c r="AA91" i="9"/>
  <c r="Z91" i="9"/>
  <c r="Y91" i="9"/>
  <c r="X91" i="9"/>
  <c r="W91" i="9"/>
  <c r="V91" i="9"/>
  <c r="U91" i="9"/>
  <c r="T91" i="9"/>
  <c r="S91" i="9"/>
  <c r="R91" i="9"/>
  <c r="Q91" i="9"/>
  <c r="P91" i="9"/>
  <c r="O91" i="9"/>
  <c r="N91" i="9"/>
  <c r="M91" i="9"/>
  <c r="L91" i="9"/>
  <c r="K91" i="9"/>
  <c r="J91" i="9"/>
  <c r="I91" i="9"/>
  <c r="H91" i="9"/>
  <c r="G91" i="9"/>
  <c r="F91" i="9"/>
  <c r="BE62" i="9"/>
  <c r="BD62" i="9"/>
  <c r="N26" i="19" s="1"/>
  <c r="BC62" i="9"/>
  <c r="BB62" i="9"/>
  <c r="BA62" i="9"/>
  <c r="AZ62" i="9"/>
  <c r="AX62" i="9"/>
  <c r="AV62" i="9"/>
  <c r="BE61" i="9"/>
  <c r="BD61" i="9"/>
  <c r="N25" i="18" s="1"/>
  <c r="BC61" i="9"/>
  <c r="BB61" i="9"/>
  <c r="BA61" i="9"/>
  <c r="AZ61" i="9"/>
  <c r="AX61" i="9"/>
  <c r="AV61" i="9"/>
  <c r="W53" i="9"/>
  <c r="BE60" i="9"/>
  <c r="BD60" i="9"/>
  <c r="N26" i="17" s="1"/>
  <c r="BC60" i="9"/>
  <c r="N25" i="17" s="1"/>
  <c r="BB60" i="9"/>
  <c r="N24" i="17" s="1"/>
  <c r="AZ60" i="9"/>
  <c r="AX60" i="9"/>
  <c r="AV60" i="9"/>
  <c r="BE59" i="9"/>
  <c r="BD59" i="9"/>
  <c r="BC59" i="9"/>
  <c r="BB59" i="9"/>
  <c r="N24" i="16" s="1"/>
  <c r="AZ59" i="9"/>
  <c r="AY59" i="9"/>
  <c r="AX59" i="9"/>
  <c r="AV59" i="9"/>
  <c r="AK50" i="9"/>
  <c r="AJ50" i="9"/>
  <c r="AI50" i="9"/>
  <c r="AH50" i="9"/>
  <c r="AG50" i="9"/>
  <c r="AF50" i="9"/>
  <c r="AE50" i="9"/>
  <c r="AD50" i="9"/>
  <c r="AC50" i="9"/>
  <c r="AB50" i="9"/>
  <c r="AA50" i="9"/>
  <c r="Z50" i="9"/>
  <c r="Y50" i="9"/>
  <c r="X50" i="9"/>
  <c r="W50" i="9"/>
  <c r="V50" i="9"/>
  <c r="U50" i="9"/>
  <c r="T50" i="9"/>
  <c r="S50" i="9"/>
  <c r="R50" i="9"/>
  <c r="Q50" i="9"/>
  <c r="P50" i="9"/>
  <c r="O50" i="9"/>
  <c r="N50" i="9"/>
  <c r="M50" i="9"/>
  <c r="L50" i="9"/>
  <c r="K50" i="9"/>
  <c r="J50" i="9"/>
  <c r="I50" i="9"/>
  <c r="H50" i="9"/>
  <c r="G50" i="9"/>
  <c r="AY47" i="9"/>
  <c r="AW47" i="9"/>
  <c r="AY45" i="9"/>
  <c r="AW45" i="9"/>
  <c r="AY43" i="9"/>
  <c r="AW43" i="9"/>
  <c r="AY41" i="9"/>
  <c r="AW41" i="9"/>
  <c r="AY39" i="9"/>
  <c r="AW39" i="9"/>
  <c r="AY37" i="9"/>
  <c r="AW37" i="9"/>
  <c r="AY35" i="9"/>
  <c r="AW35" i="9"/>
  <c r="AY33" i="9"/>
  <c r="AW33" i="9"/>
  <c r="AY31" i="9"/>
  <c r="AW31" i="9"/>
  <c r="AK31" i="9"/>
  <c r="AJ31" i="9"/>
  <c r="AI31" i="9"/>
  <c r="AH31" i="9"/>
  <c r="AG31" i="9"/>
  <c r="AF31" i="9"/>
  <c r="AE31" i="9"/>
  <c r="AD31" i="9"/>
  <c r="AC31" i="9"/>
  <c r="AB31" i="9"/>
  <c r="AA31" i="9"/>
  <c r="Z31" i="9"/>
  <c r="Y31" i="9"/>
  <c r="X31" i="9"/>
  <c r="W31" i="9"/>
  <c r="V31" i="9"/>
  <c r="U31" i="9"/>
  <c r="T31" i="9"/>
  <c r="S31" i="9"/>
  <c r="R31" i="9"/>
  <c r="Q31" i="9"/>
  <c r="P31" i="9"/>
  <c r="O31" i="9"/>
  <c r="N31" i="9"/>
  <c r="M31" i="9"/>
  <c r="L31" i="9"/>
  <c r="K31" i="9"/>
  <c r="J31" i="9"/>
  <c r="I31" i="9"/>
  <c r="H31" i="9"/>
  <c r="G31" i="9"/>
  <c r="CB30" i="9"/>
  <c r="AM30" i="9"/>
  <c r="AL30" i="9"/>
  <c r="CB29" i="9"/>
  <c r="AY29" i="9"/>
  <c r="AW29" i="9"/>
  <c r="AM29" i="9"/>
  <c r="AL29" i="9"/>
  <c r="CB28" i="9"/>
  <c r="AM28" i="9"/>
  <c r="AL28" i="9"/>
  <c r="CB27" i="9"/>
  <c r="BA27" i="9"/>
  <c r="AY27" i="9"/>
  <c r="AM27" i="9"/>
  <c r="AL27" i="9"/>
  <c r="CB26" i="9"/>
  <c r="AM26" i="9"/>
  <c r="AL26" i="9"/>
  <c r="CB25" i="9"/>
  <c r="BA25" i="9"/>
  <c r="AY25" i="9"/>
  <c r="AM25" i="9"/>
  <c r="AL25" i="9"/>
  <c r="CB24" i="9"/>
  <c r="AM24" i="9"/>
  <c r="AL24" i="9"/>
  <c r="CB23" i="9"/>
  <c r="BA23" i="9"/>
  <c r="AY23" i="9"/>
  <c r="AM23" i="9"/>
  <c r="AL23" i="9"/>
  <c r="CB22" i="9"/>
  <c r="AM22" i="9"/>
  <c r="AL22" i="9"/>
  <c r="CB21" i="9"/>
  <c r="BA21" i="9"/>
  <c r="AY21" i="9"/>
  <c r="AM21" i="9"/>
  <c r="AL21" i="9"/>
  <c r="CB20" i="9"/>
  <c r="AM20" i="9"/>
  <c r="AL20" i="9"/>
  <c r="CB19" i="9"/>
  <c r="BA19" i="9"/>
  <c r="AY19" i="9"/>
  <c r="AM19" i="9"/>
  <c r="AL19" i="9"/>
  <c r="CB18" i="9"/>
  <c r="AM18" i="9"/>
  <c r="AL18" i="9"/>
  <c r="CB17" i="9"/>
  <c r="BA17" i="9"/>
  <c r="AW17" i="9"/>
  <c r="AM17" i="9"/>
  <c r="AL17" i="9"/>
  <c r="CB16" i="9"/>
  <c r="AM16" i="9"/>
  <c r="AL16" i="9"/>
  <c r="CB15" i="9"/>
  <c r="BA15" i="9"/>
  <c r="AW15" i="9"/>
  <c r="AM15" i="9"/>
  <c r="AL15" i="9"/>
  <c r="CB14" i="9"/>
  <c r="AM14" i="9"/>
  <c r="AL14" i="9"/>
  <c r="CB13" i="9"/>
  <c r="BA13" i="9"/>
  <c r="AW13" i="9"/>
  <c r="AM13" i="9"/>
  <c r="AL13" i="9"/>
  <c r="CB12" i="9"/>
  <c r="AM12" i="9"/>
  <c r="AL12" i="9"/>
  <c r="CB11" i="9"/>
  <c r="BA11" i="9"/>
  <c r="AW11" i="9"/>
  <c r="AM11" i="9"/>
  <c r="AL11" i="9"/>
  <c r="BK9" i="9"/>
  <c r="BN12" i="9" s="1"/>
  <c r="BA9" i="9"/>
  <c r="AW9" i="9"/>
  <c r="BF5" i="9"/>
  <c r="BF3" i="9"/>
  <c r="AS3" i="9"/>
  <c r="B2" i="7"/>
  <c r="B3" i="7" s="1"/>
  <c r="AK50" i="5"/>
  <c r="AK31" i="5"/>
  <c r="AU21" i="3"/>
  <c r="BA55" i="9" l="1"/>
  <c r="U32" i="14"/>
  <c r="AW55" i="13"/>
  <c r="BA57" i="13"/>
  <c r="AW55" i="11"/>
  <c r="BA57" i="12"/>
  <c r="AW55" i="10"/>
  <c r="BA57" i="10"/>
  <c r="AW55" i="14"/>
  <c r="D47" i="20"/>
  <c r="BA55" i="11"/>
  <c r="D39" i="15" s="1"/>
  <c r="M32" i="11"/>
  <c r="U32" i="11"/>
  <c r="AC32" i="11"/>
  <c r="AK32" i="11"/>
  <c r="BA55" i="13"/>
  <c r="H39" i="15" s="1"/>
  <c r="R20" i="20"/>
  <c r="T20" i="20" s="1"/>
  <c r="N38" i="20"/>
  <c r="BA55" i="10"/>
  <c r="R19" i="20"/>
  <c r="T19" i="20" s="1"/>
  <c r="AY57" i="10"/>
  <c r="AY57" i="13"/>
  <c r="AA32" i="14"/>
  <c r="AI32" i="14"/>
  <c r="AY57" i="9"/>
  <c r="BA55" i="14"/>
  <c r="J39" i="15" s="1"/>
  <c r="AY57" i="12"/>
  <c r="BA57" i="9"/>
  <c r="N21" i="15" s="1"/>
  <c r="AY57" i="11"/>
  <c r="AW55" i="9"/>
  <c r="AY57" i="14"/>
  <c r="BA55" i="12"/>
  <c r="F39" i="15" s="1"/>
  <c r="F47" i="20"/>
  <c r="P40" i="15"/>
  <c r="L29" i="20"/>
  <c r="R29" i="20" s="1"/>
  <c r="BA60" i="12"/>
  <c r="F40" i="17" s="1"/>
  <c r="R32" i="12"/>
  <c r="V32" i="12"/>
  <c r="K32" i="14"/>
  <c r="S32" i="14"/>
  <c r="AD32" i="14"/>
  <c r="G32" i="9"/>
  <c r="O32" i="9"/>
  <c r="W32" i="9"/>
  <c r="AE32" i="9"/>
  <c r="J32" i="13"/>
  <c r="R32" i="13"/>
  <c r="Z32" i="13"/>
  <c r="AH32" i="13"/>
  <c r="L32" i="14"/>
  <c r="T32" i="14"/>
  <c r="AB32" i="14"/>
  <c r="AJ32" i="14"/>
  <c r="AH32" i="12"/>
  <c r="N32" i="9"/>
  <c r="V32" i="9"/>
  <c r="AD32" i="9"/>
  <c r="M32" i="9"/>
  <c r="AC32" i="9"/>
  <c r="AK32" i="9"/>
  <c r="I32" i="12"/>
  <c r="Q32" i="12"/>
  <c r="Y32" i="12"/>
  <c r="AG32" i="12"/>
  <c r="Q32" i="10"/>
  <c r="AJ32" i="11"/>
  <c r="G32" i="12"/>
  <c r="O32" i="12"/>
  <c r="W32" i="12"/>
  <c r="AE32" i="12"/>
  <c r="M32" i="12"/>
  <c r="U32" i="12"/>
  <c r="AC32" i="12"/>
  <c r="H32" i="13"/>
  <c r="P32" i="13"/>
  <c r="X32" i="13"/>
  <c r="J32" i="14"/>
  <c r="R32" i="14"/>
  <c r="Z32" i="14"/>
  <c r="AH32" i="14"/>
  <c r="Y32" i="14"/>
  <c r="I32" i="10"/>
  <c r="AY62" i="9"/>
  <c r="N21" i="19" s="1"/>
  <c r="AK91" i="11"/>
  <c r="I32" i="13"/>
  <c r="Q32" i="13"/>
  <c r="Y32" i="13"/>
  <c r="Y32" i="10"/>
  <c r="J32" i="9"/>
  <c r="R32" i="9"/>
  <c r="Z32" i="9"/>
  <c r="AH32" i="9"/>
  <c r="AY62" i="12"/>
  <c r="F39" i="19" s="1"/>
  <c r="K32" i="13"/>
  <c r="S32" i="13"/>
  <c r="AA32" i="13"/>
  <c r="AI32" i="13"/>
  <c r="AG32" i="10"/>
  <c r="AY62" i="10"/>
  <c r="P21" i="19" s="1"/>
  <c r="AD32" i="10"/>
  <c r="N40" i="19"/>
  <c r="AU27" i="13"/>
  <c r="L32" i="12"/>
  <c r="T32" i="12"/>
  <c r="AB32" i="12"/>
  <c r="AJ32" i="12"/>
  <c r="M32" i="13"/>
  <c r="U32" i="13"/>
  <c r="AC32" i="13"/>
  <c r="AK32" i="13"/>
  <c r="AY62" i="14"/>
  <c r="J39" i="19" s="1"/>
  <c r="AU25" i="13"/>
  <c r="AK32" i="12"/>
  <c r="H32" i="14"/>
  <c r="P32" i="14"/>
  <c r="X32" i="14"/>
  <c r="AF32" i="14"/>
  <c r="AU23" i="13"/>
  <c r="J32" i="12"/>
  <c r="Z32" i="12"/>
  <c r="AW62" i="13"/>
  <c r="H37" i="19" s="1"/>
  <c r="AF32" i="11"/>
  <c r="AK97" i="11"/>
  <c r="M54" i="11" s="1"/>
  <c r="AK105" i="11"/>
  <c r="U54" i="11" s="1"/>
  <c r="K32" i="12"/>
  <c r="S32" i="12"/>
  <c r="AA32" i="12"/>
  <c r="AY62" i="13"/>
  <c r="H39" i="19" s="1"/>
  <c r="N32" i="13"/>
  <c r="V32" i="13"/>
  <c r="AD32" i="13"/>
  <c r="I32" i="14"/>
  <c r="Q32" i="14"/>
  <c r="AG32" i="14"/>
  <c r="AW59" i="9"/>
  <c r="N19" i="16" s="1"/>
  <c r="N43" i="17"/>
  <c r="D42" i="17"/>
  <c r="AW59" i="12"/>
  <c r="F37" i="16" s="1"/>
  <c r="N32" i="12"/>
  <c r="AD32" i="12"/>
  <c r="U32" i="9"/>
  <c r="K32" i="10"/>
  <c r="J32" i="10"/>
  <c r="R32" i="10"/>
  <c r="Z32" i="10"/>
  <c r="AH32" i="10"/>
  <c r="N32" i="11"/>
  <c r="V32" i="11"/>
  <c r="AD32" i="11"/>
  <c r="N43" i="19"/>
  <c r="AK105" i="13"/>
  <c r="U54" i="13" s="1"/>
  <c r="AK98" i="12"/>
  <c r="N54" i="12" s="1"/>
  <c r="AK106" i="12"/>
  <c r="V54" i="12" s="1"/>
  <c r="AY61" i="13"/>
  <c r="H38" i="18" s="1"/>
  <c r="N32" i="14"/>
  <c r="AK91" i="14"/>
  <c r="G54" i="14" s="1"/>
  <c r="AK99" i="14"/>
  <c r="O54" i="14" s="1"/>
  <c r="AK92" i="10"/>
  <c r="H54" i="10" s="1"/>
  <c r="AK100" i="10"/>
  <c r="P54" i="10" s="1"/>
  <c r="O32" i="14"/>
  <c r="W32" i="14"/>
  <c r="AE32" i="14"/>
  <c r="AK94" i="9"/>
  <c r="J54" i="9" s="1"/>
  <c r="AK102" i="9"/>
  <c r="R54" i="9" s="1"/>
  <c r="N32" i="10"/>
  <c r="V32" i="10"/>
  <c r="AY60" i="11"/>
  <c r="D39" i="17" s="1"/>
  <c r="L32" i="13"/>
  <c r="T32" i="13"/>
  <c r="AB32" i="13"/>
  <c r="AJ32" i="13"/>
  <c r="AK98" i="14"/>
  <c r="N54" i="14" s="1"/>
  <c r="AK106" i="14"/>
  <c r="V54" i="14" s="1"/>
  <c r="AK97" i="14"/>
  <c r="M54" i="14" s="1"/>
  <c r="AK105" i="14"/>
  <c r="U54" i="14" s="1"/>
  <c r="AK96" i="14"/>
  <c r="L54" i="14" s="1"/>
  <c r="AK104" i="14"/>
  <c r="AK95" i="14"/>
  <c r="K54" i="14" s="1"/>
  <c r="AK103" i="14"/>
  <c r="S54" i="14" s="1"/>
  <c r="AK94" i="14"/>
  <c r="J54" i="14" s="1"/>
  <c r="AK102" i="14"/>
  <c r="R54" i="14" s="1"/>
  <c r="AK93" i="14"/>
  <c r="I54" i="14" s="1"/>
  <c r="AK101" i="14"/>
  <c r="Q54" i="14" s="1"/>
  <c r="AK92" i="14"/>
  <c r="H54" i="14" s="1"/>
  <c r="AK100" i="14"/>
  <c r="P54" i="14" s="1"/>
  <c r="AK96" i="13"/>
  <c r="L54" i="13" s="1"/>
  <c r="AK104" i="13"/>
  <c r="T54" i="13" s="1"/>
  <c r="AK95" i="13"/>
  <c r="K54" i="13" s="1"/>
  <c r="AK103" i="13"/>
  <c r="S54" i="13" s="1"/>
  <c r="AK97" i="13"/>
  <c r="M54" i="13" s="1"/>
  <c r="AK94" i="13"/>
  <c r="J54" i="13" s="1"/>
  <c r="AK102" i="13"/>
  <c r="R54" i="13" s="1"/>
  <c r="AK101" i="13"/>
  <c r="Q54" i="13" s="1"/>
  <c r="AK92" i="13"/>
  <c r="H54" i="13" s="1"/>
  <c r="AK100" i="13"/>
  <c r="P54" i="13" s="1"/>
  <c r="AK93" i="13"/>
  <c r="I54" i="13" s="1"/>
  <c r="AK91" i="13"/>
  <c r="G54" i="13" s="1"/>
  <c r="AK99" i="13"/>
  <c r="O54" i="13" s="1"/>
  <c r="AK98" i="13"/>
  <c r="N54" i="13" s="1"/>
  <c r="AK106" i="13"/>
  <c r="V54" i="13" s="1"/>
  <c r="AK92" i="12"/>
  <c r="H54" i="12" s="1"/>
  <c r="AK100" i="12"/>
  <c r="P54" i="12" s="1"/>
  <c r="AK91" i="12"/>
  <c r="G54" i="12" s="1"/>
  <c r="AK99" i="12"/>
  <c r="O54" i="12" s="1"/>
  <c r="AK97" i="12"/>
  <c r="M54" i="12" s="1"/>
  <c r="AK105" i="12"/>
  <c r="U54" i="12" s="1"/>
  <c r="AK104" i="12"/>
  <c r="T54" i="12" s="1"/>
  <c r="AK96" i="12"/>
  <c r="L54" i="12" s="1"/>
  <c r="AK95" i="12"/>
  <c r="K54" i="12" s="1"/>
  <c r="AK103" i="12"/>
  <c r="S54" i="12" s="1"/>
  <c r="AK94" i="12"/>
  <c r="AK102" i="12"/>
  <c r="R54" i="12" s="1"/>
  <c r="AK93" i="12"/>
  <c r="I54" i="12" s="1"/>
  <c r="AK101" i="12"/>
  <c r="Q54" i="12" s="1"/>
  <c r="AK104" i="11"/>
  <c r="T54" i="11" s="1"/>
  <c r="AK95" i="11"/>
  <c r="K54" i="11" s="1"/>
  <c r="AK103" i="11"/>
  <c r="S54" i="11" s="1"/>
  <c r="AK94" i="11"/>
  <c r="J54" i="11" s="1"/>
  <c r="AK102" i="11"/>
  <c r="R54" i="11" s="1"/>
  <c r="AK96" i="11"/>
  <c r="L54" i="11" s="1"/>
  <c r="AK93" i="11"/>
  <c r="I54" i="11" s="1"/>
  <c r="AK101" i="11"/>
  <c r="Q54" i="11" s="1"/>
  <c r="AK92" i="11"/>
  <c r="H54" i="11" s="1"/>
  <c r="AK100" i="11"/>
  <c r="P54" i="11" s="1"/>
  <c r="AK99" i="11"/>
  <c r="O54" i="11" s="1"/>
  <c r="AK98" i="11"/>
  <c r="N54" i="11" s="1"/>
  <c r="AK106" i="11"/>
  <c r="V54" i="11" s="1"/>
  <c r="AK99" i="10"/>
  <c r="O54" i="10" s="1"/>
  <c r="AK98" i="10"/>
  <c r="N54" i="10" s="1"/>
  <c r="AK106" i="10"/>
  <c r="V54" i="10" s="1"/>
  <c r="AK97" i="10"/>
  <c r="M54" i="10" s="1"/>
  <c r="AK105" i="10"/>
  <c r="U54" i="10" s="1"/>
  <c r="AK96" i="10"/>
  <c r="L54" i="10" s="1"/>
  <c r="AK104" i="10"/>
  <c r="T54" i="10" s="1"/>
  <c r="AK91" i="10"/>
  <c r="G54" i="10" s="1"/>
  <c r="AK95" i="10"/>
  <c r="K54" i="10" s="1"/>
  <c r="AK103" i="10"/>
  <c r="S54" i="10" s="1"/>
  <c r="AK94" i="10"/>
  <c r="J54" i="10" s="1"/>
  <c r="AK102" i="10"/>
  <c r="R54" i="10" s="1"/>
  <c r="AK93" i="10"/>
  <c r="I54" i="10" s="1"/>
  <c r="AK101" i="10"/>
  <c r="Q54" i="10" s="1"/>
  <c r="AK96" i="9"/>
  <c r="L54" i="9" s="1"/>
  <c r="AK104" i="9"/>
  <c r="T54" i="9" s="1"/>
  <c r="AK95" i="9"/>
  <c r="K54" i="9" s="1"/>
  <c r="AK103" i="9"/>
  <c r="S54" i="9" s="1"/>
  <c r="AK101" i="9"/>
  <c r="Q54" i="9" s="1"/>
  <c r="AK93" i="9"/>
  <c r="I54" i="9" s="1"/>
  <c r="AK92" i="9"/>
  <c r="H54" i="9" s="1"/>
  <c r="AK100" i="9"/>
  <c r="P54" i="9" s="1"/>
  <c r="AK99" i="9"/>
  <c r="O54" i="9" s="1"/>
  <c r="AK91" i="9"/>
  <c r="G54" i="9" s="1"/>
  <c r="AK98" i="9"/>
  <c r="N54" i="9" s="1"/>
  <c r="AK106" i="9"/>
  <c r="V54" i="9" s="1"/>
  <c r="AK97" i="9"/>
  <c r="M54" i="9" s="1"/>
  <c r="AK105" i="9"/>
  <c r="U54" i="9" s="1"/>
  <c r="AW23" i="14"/>
  <c r="AW21" i="14"/>
  <c r="AW19" i="14"/>
  <c r="AW27" i="14"/>
  <c r="AW25" i="14"/>
  <c r="BO12" i="14"/>
  <c r="AW21" i="13"/>
  <c r="AW19" i="13"/>
  <c r="AW23" i="13"/>
  <c r="AW27" i="13"/>
  <c r="AW25" i="13"/>
  <c r="BO12" i="13"/>
  <c r="AW19" i="12"/>
  <c r="AW27" i="12"/>
  <c r="AW25" i="12"/>
  <c r="AW23" i="12"/>
  <c r="AW21" i="12"/>
  <c r="BO12" i="12"/>
  <c r="AU27" i="3"/>
  <c r="AW27" i="11"/>
  <c r="AW25" i="11"/>
  <c r="AW23" i="11"/>
  <c r="AW19" i="11"/>
  <c r="AW21" i="11"/>
  <c r="BO12" i="11"/>
  <c r="AW27" i="10"/>
  <c r="AW25" i="10"/>
  <c r="AW23" i="10"/>
  <c r="AW21" i="10"/>
  <c r="AW19" i="10"/>
  <c r="BO12" i="10"/>
  <c r="AW27" i="9"/>
  <c r="AW25" i="9"/>
  <c r="AW23" i="9"/>
  <c r="AW21" i="9"/>
  <c r="AW19" i="9"/>
  <c r="BO12" i="9"/>
  <c r="AU25" i="3"/>
  <c r="AK32" i="5"/>
  <c r="BA60" i="9"/>
  <c r="N22" i="17" s="1"/>
  <c r="H32" i="9"/>
  <c r="P32" i="9"/>
  <c r="X32" i="9"/>
  <c r="AF32" i="9"/>
  <c r="I32" i="9"/>
  <c r="Q32" i="9"/>
  <c r="Y32" i="9"/>
  <c r="AG32" i="9"/>
  <c r="L32" i="10"/>
  <c r="T32" i="10"/>
  <c r="AB32" i="10"/>
  <c r="AJ32" i="10"/>
  <c r="BA59" i="9"/>
  <c r="N22" i="16" s="1"/>
  <c r="J32" i="11"/>
  <c r="R32" i="11"/>
  <c r="Z32" i="11"/>
  <c r="AH32" i="11"/>
  <c r="AY61" i="9"/>
  <c r="N20" i="18" s="1"/>
  <c r="S32" i="9"/>
  <c r="BA59" i="10"/>
  <c r="P22" i="16" s="1"/>
  <c r="O32" i="10"/>
  <c r="W32" i="10"/>
  <c r="AE32" i="10"/>
  <c r="AA32" i="9"/>
  <c r="L32" i="9"/>
  <c r="T32" i="9"/>
  <c r="AB32" i="9"/>
  <c r="AJ32" i="9"/>
  <c r="H32" i="10"/>
  <c r="P32" i="10"/>
  <c r="X32" i="10"/>
  <c r="AF32" i="10"/>
  <c r="L32" i="11"/>
  <c r="T32" i="11"/>
  <c r="AB32" i="11"/>
  <c r="C2" i="7"/>
  <c r="D2" i="7" s="1"/>
  <c r="E2" i="7" s="1"/>
  <c r="F2" i="7" s="1"/>
  <c r="G2" i="7" s="1"/>
  <c r="H2" i="7" s="1"/>
  <c r="I2" i="7" s="1"/>
  <c r="J2" i="7" s="1"/>
  <c r="K2" i="7" s="1"/>
  <c r="L2" i="7" s="1"/>
  <c r="M2" i="7" s="1"/>
  <c r="N2" i="7" s="1"/>
  <c r="O2" i="7" s="1"/>
  <c r="P2" i="7" s="1"/>
  <c r="Q2" i="7" s="1"/>
  <c r="R2" i="7" s="1"/>
  <c r="S2" i="7" s="1"/>
  <c r="T2" i="7" s="1"/>
  <c r="U2" i="7" s="1"/>
  <c r="V2" i="7" s="1"/>
  <c r="W2" i="7" s="1"/>
  <c r="X2" i="7" s="1"/>
  <c r="Y2" i="7" s="1"/>
  <c r="Z2" i="7" s="1"/>
  <c r="AA2" i="7" s="1"/>
  <c r="AB2" i="7" s="1"/>
  <c r="AC2" i="7" s="1"/>
  <c r="AD2" i="7" s="1"/>
  <c r="AE2" i="7" s="1"/>
  <c r="AF2" i="7" s="1"/>
  <c r="K32" i="9"/>
  <c r="AI32" i="9"/>
  <c r="AW62" i="9"/>
  <c r="N19" i="19" s="1"/>
  <c r="AW61" i="10"/>
  <c r="P18" i="18" s="1"/>
  <c r="BA60" i="14"/>
  <c r="J40" i="17" s="1"/>
  <c r="BA59" i="11"/>
  <c r="D40" i="16" s="1"/>
  <c r="H32" i="11"/>
  <c r="P32" i="11"/>
  <c r="X32" i="11"/>
  <c r="N44" i="15"/>
  <c r="BA59" i="12"/>
  <c r="N41" i="15"/>
  <c r="H32" i="12"/>
  <c r="P32" i="12"/>
  <c r="X32" i="12"/>
  <c r="AF32" i="12"/>
  <c r="S32" i="10"/>
  <c r="AA32" i="10"/>
  <c r="AI32" i="10"/>
  <c r="AW62" i="10"/>
  <c r="P19" i="19" s="1"/>
  <c r="P29" i="19" s="1"/>
  <c r="AW61" i="11"/>
  <c r="D36" i="18" s="1"/>
  <c r="I32" i="11"/>
  <c r="Q32" i="11"/>
  <c r="Y32" i="11"/>
  <c r="AG32" i="11"/>
  <c r="AW61" i="12"/>
  <c r="F36" i="18" s="1"/>
  <c r="G32" i="13"/>
  <c r="O32" i="13"/>
  <c r="W32" i="13"/>
  <c r="AE32" i="13"/>
  <c r="AY61" i="14"/>
  <c r="J38" i="18" s="1"/>
  <c r="AY62" i="11"/>
  <c r="D39" i="19" s="1"/>
  <c r="AY61" i="12"/>
  <c r="F38" i="18" s="1"/>
  <c r="BA60" i="13"/>
  <c r="H40" i="17" s="1"/>
  <c r="AF32" i="13"/>
  <c r="AI32" i="12"/>
  <c r="AG32" i="13"/>
  <c r="AW62" i="12"/>
  <c r="F37" i="19" s="1"/>
  <c r="G32" i="14"/>
  <c r="AW62" i="14"/>
  <c r="J37" i="19" s="1"/>
  <c r="V32" i="14"/>
  <c r="BA60" i="11"/>
  <c r="AY61" i="11"/>
  <c r="D38" i="18" s="1"/>
  <c r="AW59" i="11"/>
  <c r="D37" i="16" s="1"/>
  <c r="G32" i="11"/>
  <c r="K32" i="11"/>
  <c r="O32" i="11"/>
  <c r="S32" i="11"/>
  <c r="W32" i="11"/>
  <c r="AA32" i="11"/>
  <c r="AE32" i="11"/>
  <c r="AI32" i="11"/>
  <c r="AW62" i="11"/>
  <c r="D37" i="19" s="1"/>
  <c r="N44" i="17"/>
  <c r="N45" i="17"/>
  <c r="P45" i="17" s="1"/>
  <c r="N42" i="19"/>
  <c r="N42" i="15"/>
  <c r="N44" i="19"/>
  <c r="N45" i="19"/>
  <c r="P45" i="19" s="1"/>
  <c r="N43" i="18"/>
  <c r="N44" i="18"/>
  <c r="P44" i="18" s="1"/>
  <c r="T22" i="15"/>
  <c r="AK32" i="10"/>
  <c r="T54" i="14"/>
  <c r="AW59" i="14"/>
  <c r="J37" i="16" s="1"/>
  <c r="BA59" i="14"/>
  <c r="AY60" i="14"/>
  <c r="J39" i="17" s="1"/>
  <c r="AW61" i="14"/>
  <c r="J36" i="18" s="1"/>
  <c r="BA59" i="13"/>
  <c r="AW61" i="13"/>
  <c r="H36" i="18" s="1"/>
  <c r="AW59" i="13"/>
  <c r="H37" i="16" s="1"/>
  <c r="AY60" i="13"/>
  <c r="H39" i="17" s="1"/>
  <c r="J54" i="12"/>
  <c r="AY60" i="12"/>
  <c r="F39" i="17" s="1"/>
  <c r="G54" i="11"/>
  <c r="AW59" i="10"/>
  <c r="P19" i="16" s="1"/>
  <c r="AY60" i="10"/>
  <c r="P21" i="17" s="1"/>
  <c r="BA60" i="10"/>
  <c r="P22" i="17" s="1"/>
  <c r="AY61" i="10"/>
  <c r="P20" i="18" s="1"/>
  <c r="AW61" i="9"/>
  <c r="N18" i="18" s="1"/>
  <c r="AY60" i="9"/>
  <c r="N21" i="17" s="1"/>
  <c r="C3" i="7"/>
  <c r="D3" i="7" s="1"/>
  <c r="E3" i="7" s="1"/>
  <c r="F3" i="7" s="1"/>
  <c r="G3" i="7" s="1"/>
  <c r="H3" i="7" s="1"/>
  <c r="I3" i="7" s="1"/>
  <c r="J3" i="7" s="1"/>
  <c r="K3" i="7" s="1"/>
  <c r="L3" i="7" s="1"/>
  <c r="M3" i="7" s="1"/>
  <c r="N3" i="7" s="1"/>
  <c r="O3" i="7" s="1"/>
  <c r="P3" i="7" s="1"/>
  <c r="Q3" i="7" s="1"/>
  <c r="R3" i="7" s="1"/>
  <c r="S3" i="7" s="1"/>
  <c r="T3" i="7" s="1"/>
  <c r="U3" i="7" s="1"/>
  <c r="V3" i="7" s="1"/>
  <c r="W3" i="7" s="1"/>
  <c r="X3" i="7" s="1"/>
  <c r="Y3" i="7" s="1"/>
  <c r="Z3" i="7" s="1"/>
  <c r="AA3" i="7" s="1"/>
  <c r="AB3" i="7" s="1"/>
  <c r="AC3" i="7" s="1"/>
  <c r="AD3" i="7" s="1"/>
  <c r="AE3" i="7" s="1"/>
  <c r="B4" i="7"/>
  <c r="BF5" i="5"/>
  <c r="BF3" i="5"/>
  <c r="N47" i="20" l="1"/>
  <c r="P21" i="15"/>
  <c r="N28" i="18"/>
  <c r="P38" i="20"/>
  <c r="T29" i="20"/>
  <c r="J46" i="18"/>
  <c r="P37" i="20"/>
  <c r="AW57" i="10"/>
  <c r="P18" i="15" s="1"/>
  <c r="AW57" i="9"/>
  <c r="N18" i="15" s="1"/>
  <c r="AW57" i="12"/>
  <c r="F36" i="15" s="1"/>
  <c r="AW57" i="14"/>
  <c r="J36" i="15" s="1"/>
  <c r="AW57" i="13"/>
  <c r="H36" i="15" s="1"/>
  <c r="AW57" i="11"/>
  <c r="D36" i="15" s="1"/>
  <c r="N37" i="16"/>
  <c r="F46" i="18"/>
  <c r="N39" i="15"/>
  <c r="N39" i="19"/>
  <c r="N38" i="18"/>
  <c r="F47" i="19"/>
  <c r="H46" i="18"/>
  <c r="AN42" i="10"/>
  <c r="O16" i="15" s="1"/>
  <c r="P16" i="15" s="1"/>
  <c r="AN36" i="11"/>
  <c r="C32" i="15" s="1"/>
  <c r="N29" i="16"/>
  <c r="N36" i="18"/>
  <c r="AN42" i="14"/>
  <c r="I34" i="15" s="1"/>
  <c r="J34" i="15" s="1"/>
  <c r="D47" i="16"/>
  <c r="AN36" i="10"/>
  <c r="AN36" i="9"/>
  <c r="M14" i="15" s="1"/>
  <c r="AN39" i="13"/>
  <c r="G33" i="15" s="1"/>
  <c r="H33" i="15" s="1"/>
  <c r="AN42" i="12"/>
  <c r="E34" i="15" s="1"/>
  <c r="F34" i="15" s="1"/>
  <c r="P28" i="18"/>
  <c r="N39" i="17"/>
  <c r="N37" i="19"/>
  <c r="AN42" i="9"/>
  <c r="M16" i="15" s="1"/>
  <c r="N16" i="15" s="1"/>
  <c r="H47" i="19"/>
  <c r="AN39" i="9"/>
  <c r="M15" i="15" s="1"/>
  <c r="N15" i="15" s="1"/>
  <c r="AN39" i="10"/>
  <c r="O15" i="15" s="1"/>
  <c r="P15" i="15" s="1"/>
  <c r="AN36" i="14"/>
  <c r="I32" i="15" s="1"/>
  <c r="J32" i="15" s="1"/>
  <c r="J47" i="19"/>
  <c r="AN39" i="11"/>
  <c r="C33" i="15" s="1"/>
  <c r="N38" i="15"/>
  <c r="AN39" i="14"/>
  <c r="I33" i="15" s="1"/>
  <c r="J33" i="15" s="1"/>
  <c r="P29" i="16"/>
  <c r="N42" i="16"/>
  <c r="H40" i="16"/>
  <c r="AN42" i="11"/>
  <c r="C34" i="15" s="1"/>
  <c r="N37" i="18"/>
  <c r="N38" i="16"/>
  <c r="AN42" i="13"/>
  <c r="G34" i="15" s="1"/>
  <c r="H34" i="15" s="1"/>
  <c r="AN36" i="12"/>
  <c r="E32" i="15" s="1"/>
  <c r="F32" i="15" s="1"/>
  <c r="AN39" i="12"/>
  <c r="E33" i="15" s="1"/>
  <c r="F33" i="15" s="1"/>
  <c r="AN36" i="13"/>
  <c r="G32" i="15" s="1"/>
  <c r="H32" i="15" s="1"/>
  <c r="N29" i="19"/>
  <c r="J40" i="16"/>
  <c r="J47" i="16" s="1"/>
  <c r="N42" i="17"/>
  <c r="D40" i="17"/>
  <c r="N40" i="17" s="1"/>
  <c r="F40" i="16"/>
  <c r="F47" i="16" s="1"/>
  <c r="D46" i="18"/>
  <c r="AW60" i="14"/>
  <c r="J37" i="17" s="1"/>
  <c r="W54" i="14"/>
  <c r="W54" i="13"/>
  <c r="AW60" i="13"/>
  <c r="H37" i="17" s="1"/>
  <c r="W54" i="12"/>
  <c r="AW60" i="12"/>
  <c r="F37" i="17" s="1"/>
  <c r="AW60" i="11"/>
  <c r="D37" i="17" s="1"/>
  <c r="W54" i="11"/>
  <c r="W54" i="10"/>
  <c r="AW60" i="10"/>
  <c r="P19" i="17" s="1"/>
  <c r="AW60" i="9"/>
  <c r="N19" i="17" s="1"/>
  <c r="W54" i="9"/>
  <c r="C4" i="7"/>
  <c r="D4" i="7" s="1"/>
  <c r="E4" i="7" s="1"/>
  <c r="F4" i="7" s="1"/>
  <c r="G4" i="7" s="1"/>
  <c r="H4" i="7" s="1"/>
  <c r="I4" i="7" s="1"/>
  <c r="J4" i="7" s="1"/>
  <c r="K4" i="7" s="1"/>
  <c r="L4" i="7" s="1"/>
  <c r="M4" i="7" s="1"/>
  <c r="N4" i="7" s="1"/>
  <c r="O4" i="7" s="1"/>
  <c r="P4" i="7" s="1"/>
  <c r="Q4" i="7" s="1"/>
  <c r="R4" i="7" s="1"/>
  <c r="S4" i="7" s="1"/>
  <c r="T4" i="7" s="1"/>
  <c r="U4" i="7" s="1"/>
  <c r="V4" i="7" s="1"/>
  <c r="W4" i="7" s="1"/>
  <c r="X4" i="7" s="1"/>
  <c r="Y4" i="7" s="1"/>
  <c r="Z4" i="7" s="1"/>
  <c r="AA4" i="7" s="1"/>
  <c r="AB4" i="7" s="1"/>
  <c r="AC4" i="7" s="1"/>
  <c r="AD4" i="7" s="1"/>
  <c r="AE4" i="7" s="1"/>
  <c r="AF4" i="7" s="1"/>
  <c r="B5" i="7"/>
  <c r="G36" i="3" s="1"/>
  <c r="G7" i="3" s="1"/>
  <c r="N38" i="19" l="1"/>
  <c r="P47" i="20"/>
  <c r="AN45" i="11"/>
  <c r="H35" i="15"/>
  <c r="H46" i="15" s="1"/>
  <c r="AN45" i="10"/>
  <c r="N46" i="18"/>
  <c r="H47" i="16"/>
  <c r="N47" i="16" s="1"/>
  <c r="J35" i="15"/>
  <c r="O14" i="15"/>
  <c r="P14" i="15" s="1"/>
  <c r="P17" i="15" s="1"/>
  <c r="P28" i="15" s="1"/>
  <c r="AN45" i="13"/>
  <c r="AN45" i="9"/>
  <c r="F35" i="15"/>
  <c r="N40" i="16"/>
  <c r="E35" i="15"/>
  <c r="G35" i="15"/>
  <c r="I35" i="15"/>
  <c r="D47" i="19"/>
  <c r="N47" i="19" s="1"/>
  <c r="AN45" i="12"/>
  <c r="AN45" i="14"/>
  <c r="N29" i="17"/>
  <c r="N37" i="17"/>
  <c r="N36" i="15"/>
  <c r="F47" i="17"/>
  <c r="P29" i="17"/>
  <c r="J47" i="17"/>
  <c r="H47" i="17"/>
  <c r="M17" i="15"/>
  <c r="N14" i="15"/>
  <c r="N17" i="15" s="1"/>
  <c r="N28" i="15" s="1"/>
  <c r="C35" i="15"/>
  <c r="D32" i="15"/>
  <c r="M32" i="15"/>
  <c r="M34" i="15"/>
  <c r="D34" i="15"/>
  <c r="N34" i="15" s="1"/>
  <c r="M33" i="15"/>
  <c r="D33" i="15"/>
  <c r="N33" i="15" s="1"/>
  <c r="B6" i="7"/>
  <c r="G36" i="5" s="1"/>
  <c r="C5" i="7"/>
  <c r="AS3" i="5"/>
  <c r="BE62" i="5"/>
  <c r="BD62" i="5"/>
  <c r="L26" i="19" s="1"/>
  <c r="BC62" i="5"/>
  <c r="BB62" i="5"/>
  <c r="BA62" i="5"/>
  <c r="AZ62" i="5"/>
  <c r="AX62" i="5"/>
  <c r="AV62" i="5"/>
  <c r="BE61" i="5"/>
  <c r="BD61" i="5"/>
  <c r="L25" i="18" s="1"/>
  <c r="BC61" i="5"/>
  <c r="BB61" i="5"/>
  <c r="BA61" i="5"/>
  <c r="AZ61" i="5"/>
  <c r="AX61" i="5"/>
  <c r="AV61" i="5"/>
  <c r="BE60" i="5"/>
  <c r="BD60" i="5"/>
  <c r="L26" i="17" s="1"/>
  <c r="BC60" i="5"/>
  <c r="L25" i="17" s="1"/>
  <c r="BB60" i="5"/>
  <c r="L24" i="17" s="1"/>
  <c r="AZ60" i="5"/>
  <c r="AX60" i="5"/>
  <c r="AV60" i="5"/>
  <c r="BE59" i="5"/>
  <c r="BD59" i="5"/>
  <c r="BC59" i="5"/>
  <c r="BB59" i="5"/>
  <c r="L24" i="16" s="1"/>
  <c r="AZ59" i="5"/>
  <c r="AY59" i="5"/>
  <c r="AX59" i="5"/>
  <c r="AV59" i="5"/>
  <c r="AY47" i="5"/>
  <c r="AW47" i="5"/>
  <c r="AY45" i="5"/>
  <c r="AW45" i="5"/>
  <c r="AY43" i="5"/>
  <c r="AW43" i="5"/>
  <c r="AY41" i="5"/>
  <c r="AW41" i="5"/>
  <c r="AY39" i="5"/>
  <c r="AW39" i="5"/>
  <c r="AY37" i="5"/>
  <c r="AW37" i="5"/>
  <c r="AY35" i="5"/>
  <c r="AW35" i="5"/>
  <c r="AY33" i="5"/>
  <c r="AW33" i="5"/>
  <c r="AY31" i="5"/>
  <c r="AW31" i="5"/>
  <c r="AY29" i="5"/>
  <c r="AW29" i="5"/>
  <c r="BA27" i="5"/>
  <c r="AY27" i="5"/>
  <c r="BA25" i="5"/>
  <c r="AY25" i="5"/>
  <c r="BA23" i="5"/>
  <c r="AY23" i="5"/>
  <c r="BA21" i="5"/>
  <c r="AY21" i="5"/>
  <c r="BA19" i="5"/>
  <c r="AY19" i="5"/>
  <c r="BA17" i="5"/>
  <c r="AW17" i="5"/>
  <c r="BA15" i="5"/>
  <c r="AW15" i="5"/>
  <c r="BA13" i="5"/>
  <c r="AW13" i="5"/>
  <c r="BA11" i="5"/>
  <c r="AW11" i="5"/>
  <c r="BK9" i="5"/>
  <c r="BA9" i="5"/>
  <c r="AW9" i="5"/>
  <c r="CB11" i="5"/>
  <c r="CB11" i="3"/>
  <c r="BF5" i="3"/>
  <c r="BF3" i="3"/>
  <c r="J46" i="15" l="1"/>
  <c r="BA55" i="5"/>
  <c r="F46" i="15"/>
  <c r="AW55" i="5"/>
  <c r="N37" i="15"/>
  <c r="BA57" i="5"/>
  <c r="BN12" i="5"/>
  <c r="AW23" i="5" s="1"/>
  <c r="AY57" i="5"/>
  <c r="O17" i="15"/>
  <c r="N38" i="17"/>
  <c r="D47" i="17"/>
  <c r="N47" i="17" s="1"/>
  <c r="AY61" i="5"/>
  <c r="L20" i="18" s="1"/>
  <c r="D5" i="7"/>
  <c r="H36" i="3"/>
  <c r="AW62" i="5"/>
  <c r="L19" i="19" s="1"/>
  <c r="M35" i="15"/>
  <c r="D35" i="15"/>
  <c r="N32" i="15"/>
  <c r="N35" i="15" s="1"/>
  <c r="C6" i="7"/>
  <c r="B7" i="7"/>
  <c r="G36" i="9" s="1"/>
  <c r="G7" i="9" s="1"/>
  <c r="BA60" i="5"/>
  <c r="L22" i="17" s="1"/>
  <c r="AY62" i="5"/>
  <c r="L21" i="19" s="1"/>
  <c r="AW59" i="5"/>
  <c r="L19" i="16" s="1"/>
  <c r="AW61" i="5"/>
  <c r="L18" i="18" s="1"/>
  <c r="BA59" i="5"/>
  <c r="L22" i="16" s="1"/>
  <c r="AY60" i="5"/>
  <c r="L21" i="17" s="1"/>
  <c r="AS3" i="3"/>
  <c r="BE62" i="3"/>
  <c r="BD62" i="3"/>
  <c r="BC62" i="3"/>
  <c r="BB62" i="3"/>
  <c r="BA62" i="3"/>
  <c r="AZ62" i="3"/>
  <c r="AX62" i="3"/>
  <c r="AV62" i="3"/>
  <c r="BE61" i="3"/>
  <c r="BD61" i="3"/>
  <c r="BC61" i="3"/>
  <c r="BB61" i="3"/>
  <c r="R24" i="18" s="1"/>
  <c r="BA61" i="3"/>
  <c r="R23" i="18" s="1"/>
  <c r="AZ61" i="3"/>
  <c r="R21" i="18" s="1"/>
  <c r="AX61" i="3"/>
  <c r="AV61" i="3"/>
  <c r="BE60" i="3"/>
  <c r="BD60" i="3"/>
  <c r="J26" i="17" s="1"/>
  <c r="BC60" i="3"/>
  <c r="BB60" i="3"/>
  <c r="AZ60" i="3"/>
  <c r="AX60" i="3"/>
  <c r="AV60" i="3"/>
  <c r="BE59" i="3"/>
  <c r="BD59" i="3"/>
  <c r="BC59" i="3"/>
  <c r="BB59" i="3"/>
  <c r="J24" i="16" s="1"/>
  <c r="AZ59" i="3"/>
  <c r="AY59" i="3"/>
  <c r="AX59" i="3"/>
  <c r="AV59" i="3"/>
  <c r="R25" i="15"/>
  <c r="R24" i="15"/>
  <c r="AY47" i="3"/>
  <c r="AW47" i="3"/>
  <c r="AY45" i="3"/>
  <c r="AW45" i="3"/>
  <c r="AY43" i="3"/>
  <c r="AW43" i="3"/>
  <c r="AY41" i="3"/>
  <c r="AW41" i="3"/>
  <c r="AY39" i="3"/>
  <c r="AW39" i="3"/>
  <c r="AY37" i="3"/>
  <c r="AW37" i="3"/>
  <c r="AY35" i="3"/>
  <c r="AW35" i="3"/>
  <c r="AY33" i="3"/>
  <c r="AW33" i="3"/>
  <c r="AY31" i="3"/>
  <c r="AW31" i="3"/>
  <c r="AY29" i="3"/>
  <c r="AW29" i="3"/>
  <c r="BA27" i="3"/>
  <c r="AY27" i="3"/>
  <c r="BA25" i="3"/>
  <c r="AY25" i="3"/>
  <c r="BA23" i="3"/>
  <c r="AY23" i="3"/>
  <c r="BA21" i="3"/>
  <c r="AY21" i="3"/>
  <c r="BA19" i="3"/>
  <c r="AY19" i="3"/>
  <c r="BA17" i="3"/>
  <c r="AW17" i="3"/>
  <c r="BA15" i="3"/>
  <c r="AW15" i="3"/>
  <c r="BA13" i="3"/>
  <c r="AW13" i="3"/>
  <c r="BA11" i="3"/>
  <c r="AW11" i="3"/>
  <c r="BK9" i="3"/>
  <c r="BN12" i="3" s="1"/>
  <c r="BA9" i="3"/>
  <c r="AW9" i="3"/>
  <c r="L21" i="15" l="1"/>
  <c r="AW55" i="3"/>
  <c r="AY57" i="3"/>
  <c r="R20" i="15" s="1"/>
  <c r="T20" i="15" s="1"/>
  <c r="D46" i="15"/>
  <c r="N46" i="15" s="1"/>
  <c r="BA57" i="3"/>
  <c r="BA55" i="3"/>
  <c r="J21" i="15" s="1"/>
  <c r="R21" i="15" s="1"/>
  <c r="T21" i="15" s="1"/>
  <c r="AW27" i="5"/>
  <c r="BO12" i="5"/>
  <c r="AW19" i="5"/>
  <c r="AW21" i="5"/>
  <c r="AW25" i="5"/>
  <c r="L28" i="18"/>
  <c r="L29" i="16"/>
  <c r="R26" i="18"/>
  <c r="J25" i="18"/>
  <c r="R25" i="18" s="1"/>
  <c r="L29" i="19"/>
  <c r="R27" i="19"/>
  <c r="J26" i="19"/>
  <c r="R26" i="19" s="1"/>
  <c r="R26" i="17"/>
  <c r="J25" i="17"/>
  <c r="R25" i="17" s="1"/>
  <c r="J24" i="17"/>
  <c r="R26" i="15"/>
  <c r="R27" i="17"/>
  <c r="AW19" i="3"/>
  <c r="AW27" i="3"/>
  <c r="AW25" i="3"/>
  <c r="AW23" i="3"/>
  <c r="AW21" i="3"/>
  <c r="BO12" i="3"/>
  <c r="AY62" i="3"/>
  <c r="J21" i="19" s="1"/>
  <c r="R21" i="19" s="1"/>
  <c r="T21" i="19" s="1"/>
  <c r="P40" i="19"/>
  <c r="BA59" i="3"/>
  <c r="P43" i="19"/>
  <c r="P42" i="19"/>
  <c r="T24" i="15"/>
  <c r="P42" i="15"/>
  <c r="AY60" i="3"/>
  <c r="J21" i="17" s="1"/>
  <c r="R21" i="17" s="1"/>
  <c r="AW62" i="3"/>
  <c r="J19" i="19" s="1"/>
  <c r="R20" i="19" s="1"/>
  <c r="E5" i="7"/>
  <c r="I36" i="3"/>
  <c r="I7" i="3" s="1"/>
  <c r="D6" i="7"/>
  <c r="H36" i="5"/>
  <c r="H7" i="5" s="1"/>
  <c r="C7" i="7"/>
  <c r="B8" i="7"/>
  <c r="G36" i="10" s="1"/>
  <c r="G7" i="10" s="1"/>
  <c r="AW59" i="3"/>
  <c r="J19" i="16" s="1"/>
  <c r="R19" i="16" s="1"/>
  <c r="T19" i="16" s="1"/>
  <c r="BA60" i="3"/>
  <c r="AW61" i="3"/>
  <c r="J18" i="18" s="1"/>
  <c r="R18" i="18" s="1"/>
  <c r="AY61" i="3"/>
  <c r="J20" i="18" s="1"/>
  <c r="R20" i="18" s="1"/>
  <c r="T20" i="18" s="1"/>
  <c r="R23" i="15"/>
  <c r="CB30" i="5"/>
  <c r="CB29" i="5"/>
  <c r="CB28" i="5"/>
  <c r="CB27" i="5"/>
  <c r="CB26" i="5"/>
  <c r="CB25" i="5"/>
  <c r="CB24" i="5"/>
  <c r="CB23" i="5"/>
  <c r="CB22" i="5"/>
  <c r="CB21" i="5"/>
  <c r="CB20" i="5"/>
  <c r="CB19" i="5"/>
  <c r="CB18" i="5"/>
  <c r="CB17" i="5"/>
  <c r="CB16" i="5"/>
  <c r="CB15" i="5"/>
  <c r="CB14" i="5"/>
  <c r="CB13" i="5"/>
  <c r="CB12" i="5"/>
  <c r="CB30" i="3"/>
  <c r="CB29" i="3"/>
  <c r="CB28" i="3"/>
  <c r="CB27" i="3"/>
  <c r="CB26" i="3"/>
  <c r="CB25" i="3"/>
  <c r="CB24" i="3"/>
  <c r="CB23" i="3"/>
  <c r="CB22" i="3"/>
  <c r="CB21" i="3"/>
  <c r="CB20" i="3"/>
  <c r="CB19" i="3"/>
  <c r="CB18" i="3"/>
  <c r="CB17" i="3"/>
  <c r="CB16" i="3"/>
  <c r="CB15" i="3"/>
  <c r="CB14" i="3"/>
  <c r="CB13" i="3"/>
  <c r="CB12" i="3"/>
  <c r="AJ106" i="5"/>
  <c r="AI106" i="5"/>
  <c r="AH106" i="5"/>
  <c r="AG106" i="5"/>
  <c r="AF106" i="5"/>
  <c r="AE106" i="5"/>
  <c r="AD106" i="5"/>
  <c r="AC106" i="5"/>
  <c r="AB106" i="5"/>
  <c r="AA106" i="5"/>
  <c r="Z106" i="5"/>
  <c r="Y106" i="5"/>
  <c r="X106" i="5"/>
  <c r="W106" i="5"/>
  <c r="V106" i="5"/>
  <c r="U106" i="5"/>
  <c r="T106" i="5"/>
  <c r="S106" i="5"/>
  <c r="R106" i="5"/>
  <c r="Q106" i="5"/>
  <c r="P106" i="5"/>
  <c r="O106" i="5"/>
  <c r="N106" i="5"/>
  <c r="M106" i="5"/>
  <c r="L106" i="5"/>
  <c r="K106" i="5"/>
  <c r="J106" i="5"/>
  <c r="I106" i="5"/>
  <c r="H106" i="5"/>
  <c r="G106" i="5"/>
  <c r="F106" i="5"/>
  <c r="AJ105" i="5"/>
  <c r="AI105" i="5"/>
  <c r="AH105" i="5"/>
  <c r="AG105" i="5"/>
  <c r="AF105" i="5"/>
  <c r="AE105" i="5"/>
  <c r="AD105" i="5"/>
  <c r="AC105" i="5"/>
  <c r="AB105" i="5"/>
  <c r="AA105" i="5"/>
  <c r="Z105" i="5"/>
  <c r="Y105" i="5"/>
  <c r="X105" i="5"/>
  <c r="W105" i="5"/>
  <c r="V105" i="5"/>
  <c r="U105" i="5"/>
  <c r="T105" i="5"/>
  <c r="S105" i="5"/>
  <c r="R105" i="5"/>
  <c r="Q105" i="5"/>
  <c r="P105" i="5"/>
  <c r="O105" i="5"/>
  <c r="N105" i="5"/>
  <c r="M105" i="5"/>
  <c r="L105" i="5"/>
  <c r="K105" i="5"/>
  <c r="J105" i="5"/>
  <c r="I105" i="5"/>
  <c r="H105" i="5"/>
  <c r="G105" i="5"/>
  <c r="F105" i="5"/>
  <c r="AJ104" i="5"/>
  <c r="AI104" i="5"/>
  <c r="AH104" i="5"/>
  <c r="AG104" i="5"/>
  <c r="AF104" i="5"/>
  <c r="AE104" i="5"/>
  <c r="AD104" i="5"/>
  <c r="AC104" i="5"/>
  <c r="AB104" i="5"/>
  <c r="AA104" i="5"/>
  <c r="Z104" i="5"/>
  <c r="Y104" i="5"/>
  <c r="X104" i="5"/>
  <c r="W104" i="5"/>
  <c r="V104" i="5"/>
  <c r="U104" i="5"/>
  <c r="T104" i="5"/>
  <c r="S104" i="5"/>
  <c r="R104" i="5"/>
  <c r="Q104" i="5"/>
  <c r="P104" i="5"/>
  <c r="O104" i="5"/>
  <c r="N104" i="5"/>
  <c r="M104" i="5"/>
  <c r="L104" i="5"/>
  <c r="K104" i="5"/>
  <c r="J104" i="5"/>
  <c r="I104" i="5"/>
  <c r="H104" i="5"/>
  <c r="G104" i="5"/>
  <c r="F104" i="5"/>
  <c r="AJ103" i="5"/>
  <c r="AI103" i="5"/>
  <c r="AH103" i="5"/>
  <c r="AG103" i="5"/>
  <c r="AF103" i="5"/>
  <c r="AE103" i="5"/>
  <c r="AD103" i="5"/>
  <c r="AC103" i="5"/>
  <c r="AB103" i="5"/>
  <c r="AA103" i="5"/>
  <c r="Z103" i="5"/>
  <c r="Y103" i="5"/>
  <c r="X103" i="5"/>
  <c r="W103" i="5"/>
  <c r="V103" i="5"/>
  <c r="U103" i="5"/>
  <c r="T103" i="5"/>
  <c r="S103" i="5"/>
  <c r="R103" i="5"/>
  <c r="Q103" i="5"/>
  <c r="P103" i="5"/>
  <c r="O103" i="5"/>
  <c r="N103" i="5"/>
  <c r="M103" i="5"/>
  <c r="L103" i="5"/>
  <c r="K103" i="5"/>
  <c r="J103" i="5"/>
  <c r="I103" i="5"/>
  <c r="H103" i="5"/>
  <c r="G103" i="5"/>
  <c r="F103" i="5"/>
  <c r="AJ102" i="5"/>
  <c r="AI102" i="5"/>
  <c r="AH102" i="5"/>
  <c r="AG102" i="5"/>
  <c r="AF102" i="5"/>
  <c r="AE102" i="5"/>
  <c r="AD102" i="5"/>
  <c r="AC102" i="5"/>
  <c r="AB102" i="5"/>
  <c r="AA102" i="5"/>
  <c r="Z102" i="5"/>
  <c r="Y102" i="5"/>
  <c r="X102" i="5"/>
  <c r="W102" i="5"/>
  <c r="V102" i="5"/>
  <c r="U102" i="5"/>
  <c r="T102" i="5"/>
  <c r="S102" i="5"/>
  <c r="R102" i="5"/>
  <c r="Q102" i="5"/>
  <c r="P102" i="5"/>
  <c r="O102" i="5"/>
  <c r="N102" i="5"/>
  <c r="M102" i="5"/>
  <c r="L102" i="5"/>
  <c r="K102" i="5"/>
  <c r="J102" i="5"/>
  <c r="I102" i="5"/>
  <c r="H102" i="5"/>
  <c r="G102" i="5"/>
  <c r="F102" i="5"/>
  <c r="AJ101" i="5"/>
  <c r="AI101" i="5"/>
  <c r="AH101" i="5"/>
  <c r="AG101" i="5"/>
  <c r="AF101" i="5"/>
  <c r="AE101" i="5"/>
  <c r="AD101" i="5"/>
  <c r="AC101" i="5"/>
  <c r="AB101" i="5"/>
  <c r="AA101" i="5"/>
  <c r="Z101" i="5"/>
  <c r="Y101" i="5"/>
  <c r="X101" i="5"/>
  <c r="W101" i="5"/>
  <c r="V101" i="5"/>
  <c r="U101" i="5"/>
  <c r="T101" i="5"/>
  <c r="S101" i="5"/>
  <c r="R101" i="5"/>
  <c r="Q101" i="5"/>
  <c r="P101" i="5"/>
  <c r="O101" i="5"/>
  <c r="N101" i="5"/>
  <c r="M101" i="5"/>
  <c r="L101" i="5"/>
  <c r="K101" i="5"/>
  <c r="J101" i="5"/>
  <c r="I101" i="5"/>
  <c r="H101" i="5"/>
  <c r="G101" i="5"/>
  <c r="F101" i="5"/>
  <c r="AJ100" i="5"/>
  <c r="AI100" i="5"/>
  <c r="AH100" i="5"/>
  <c r="AG100" i="5"/>
  <c r="AF100" i="5"/>
  <c r="AE100" i="5"/>
  <c r="AD100" i="5"/>
  <c r="AC100" i="5"/>
  <c r="AB100" i="5"/>
  <c r="AA100" i="5"/>
  <c r="Z100" i="5"/>
  <c r="Y100" i="5"/>
  <c r="X100" i="5"/>
  <c r="W100" i="5"/>
  <c r="V100" i="5"/>
  <c r="U100" i="5"/>
  <c r="T100" i="5"/>
  <c r="S100" i="5"/>
  <c r="R100" i="5"/>
  <c r="Q100" i="5"/>
  <c r="P100" i="5"/>
  <c r="O100" i="5"/>
  <c r="N100" i="5"/>
  <c r="M100" i="5"/>
  <c r="L100" i="5"/>
  <c r="K100" i="5"/>
  <c r="J100" i="5"/>
  <c r="I100" i="5"/>
  <c r="H100" i="5"/>
  <c r="G100" i="5"/>
  <c r="F100" i="5"/>
  <c r="AJ99" i="5"/>
  <c r="AI99" i="5"/>
  <c r="AH99" i="5"/>
  <c r="AG99" i="5"/>
  <c r="AF99" i="5"/>
  <c r="AE99" i="5"/>
  <c r="AD99" i="5"/>
  <c r="AC99" i="5"/>
  <c r="AB99" i="5"/>
  <c r="AA99" i="5"/>
  <c r="Z99" i="5"/>
  <c r="Y99" i="5"/>
  <c r="X99" i="5"/>
  <c r="W99" i="5"/>
  <c r="V99" i="5"/>
  <c r="U99" i="5"/>
  <c r="T99" i="5"/>
  <c r="S99" i="5"/>
  <c r="R99" i="5"/>
  <c r="Q99" i="5"/>
  <c r="P99" i="5"/>
  <c r="O99" i="5"/>
  <c r="N99" i="5"/>
  <c r="M99" i="5"/>
  <c r="L99" i="5"/>
  <c r="K99" i="5"/>
  <c r="J99" i="5"/>
  <c r="I99" i="5"/>
  <c r="H99" i="5"/>
  <c r="G99" i="5"/>
  <c r="F99" i="5"/>
  <c r="AJ98" i="5"/>
  <c r="AI98" i="5"/>
  <c r="AH98" i="5"/>
  <c r="AG98" i="5"/>
  <c r="AF98" i="5"/>
  <c r="AE98" i="5"/>
  <c r="AD98" i="5"/>
  <c r="AC98" i="5"/>
  <c r="AB98" i="5"/>
  <c r="AA98" i="5"/>
  <c r="Z98" i="5"/>
  <c r="Y98" i="5"/>
  <c r="X98" i="5"/>
  <c r="W98" i="5"/>
  <c r="V98" i="5"/>
  <c r="U98" i="5"/>
  <c r="T98" i="5"/>
  <c r="S98" i="5"/>
  <c r="R98" i="5"/>
  <c r="Q98" i="5"/>
  <c r="P98" i="5"/>
  <c r="O98" i="5"/>
  <c r="N98" i="5"/>
  <c r="M98" i="5"/>
  <c r="L98" i="5"/>
  <c r="K98" i="5"/>
  <c r="J98" i="5"/>
  <c r="I98" i="5"/>
  <c r="H98" i="5"/>
  <c r="G98" i="5"/>
  <c r="F98" i="5"/>
  <c r="AJ97" i="5"/>
  <c r="AI97" i="5"/>
  <c r="AH97" i="5"/>
  <c r="AG97" i="5"/>
  <c r="AF97" i="5"/>
  <c r="AE97" i="5"/>
  <c r="AD97" i="5"/>
  <c r="AC97" i="5"/>
  <c r="AB97" i="5"/>
  <c r="AA97" i="5"/>
  <c r="Z97" i="5"/>
  <c r="Y97" i="5"/>
  <c r="X97" i="5"/>
  <c r="W97" i="5"/>
  <c r="V97" i="5"/>
  <c r="U97" i="5"/>
  <c r="T97" i="5"/>
  <c r="S97" i="5"/>
  <c r="R97" i="5"/>
  <c r="Q97" i="5"/>
  <c r="P97" i="5"/>
  <c r="O97" i="5"/>
  <c r="N97" i="5"/>
  <c r="M97" i="5"/>
  <c r="L97" i="5"/>
  <c r="K97" i="5"/>
  <c r="J97" i="5"/>
  <c r="I97" i="5"/>
  <c r="H97" i="5"/>
  <c r="G97" i="5"/>
  <c r="F97" i="5"/>
  <c r="AJ96" i="5"/>
  <c r="AI96" i="5"/>
  <c r="AH96" i="5"/>
  <c r="AG96" i="5"/>
  <c r="AF96" i="5"/>
  <c r="AE96" i="5"/>
  <c r="AD96" i="5"/>
  <c r="AC96" i="5"/>
  <c r="AB96" i="5"/>
  <c r="AA96" i="5"/>
  <c r="Z96" i="5"/>
  <c r="Y96" i="5"/>
  <c r="X96" i="5"/>
  <c r="W96" i="5"/>
  <c r="V96" i="5"/>
  <c r="U96" i="5"/>
  <c r="T96" i="5"/>
  <c r="S96" i="5"/>
  <c r="R96" i="5"/>
  <c r="Q96" i="5"/>
  <c r="P96" i="5"/>
  <c r="O96" i="5"/>
  <c r="N96" i="5"/>
  <c r="M96" i="5"/>
  <c r="L96" i="5"/>
  <c r="K96" i="5"/>
  <c r="J96" i="5"/>
  <c r="I96" i="5"/>
  <c r="H96" i="5"/>
  <c r="G96" i="5"/>
  <c r="F96" i="5"/>
  <c r="AJ95" i="5"/>
  <c r="AI95" i="5"/>
  <c r="AH95" i="5"/>
  <c r="AG95" i="5"/>
  <c r="AF95" i="5"/>
  <c r="AE95" i="5"/>
  <c r="AD95" i="5"/>
  <c r="AC95" i="5"/>
  <c r="AB95" i="5"/>
  <c r="AA95" i="5"/>
  <c r="Z95" i="5"/>
  <c r="Y95" i="5"/>
  <c r="X95" i="5"/>
  <c r="W95" i="5"/>
  <c r="V95" i="5"/>
  <c r="U95" i="5"/>
  <c r="T95" i="5"/>
  <c r="S95" i="5"/>
  <c r="R95" i="5"/>
  <c r="Q95" i="5"/>
  <c r="P95" i="5"/>
  <c r="O95" i="5"/>
  <c r="N95" i="5"/>
  <c r="M95" i="5"/>
  <c r="L95" i="5"/>
  <c r="K95" i="5"/>
  <c r="J95" i="5"/>
  <c r="I95" i="5"/>
  <c r="H95" i="5"/>
  <c r="G95" i="5"/>
  <c r="F95" i="5"/>
  <c r="AJ94" i="5"/>
  <c r="AI94" i="5"/>
  <c r="AH94" i="5"/>
  <c r="AG94" i="5"/>
  <c r="AF94" i="5"/>
  <c r="AE94" i="5"/>
  <c r="AD94" i="5"/>
  <c r="AC94" i="5"/>
  <c r="AB94" i="5"/>
  <c r="AA94" i="5"/>
  <c r="Z94" i="5"/>
  <c r="Y94" i="5"/>
  <c r="X94" i="5"/>
  <c r="W94" i="5"/>
  <c r="V94" i="5"/>
  <c r="U94" i="5"/>
  <c r="T94" i="5"/>
  <c r="S94" i="5"/>
  <c r="R94" i="5"/>
  <c r="Q94" i="5"/>
  <c r="P94" i="5"/>
  <c r="O94" i="5"/>
  <c r="N94" i="5"/>
  <c r="M94" i="5"/>
  <c r="L94" i="5"/>
  <c r="K94" i="5"/>
  <c r="J94" i="5"/>
  <c r="I94" i="5"/>
  <c r="H94" i="5"/>
  <c r="G94" i="5"/>
  <c r="F94" i="5"/>
  <c r="AJ93" i="5"/>
  <c r="AI93" i="5"/>
  <c r="AH93" i="5"/>
  <c r="AG93" i="5"/>
  <c r="AF93" i="5"/>
  <c r="AE93" i="5"/>
  <c r="AD93" i="5"/>
  <c r="AC93" i="5"/>
  <c r="AB93" i="5"/>
  <c r="AA93" i="5"/>
  <c r="Z93" i="5"/>
  <c r="Y93" i="5"/>
  <c r="X93" i="5"/>
  <c r="W93" i="5"/>
  <c r="V93" i="5"/>
  <c r="U93" i="5"/>
  <c r="T93" i="5"/>
  <c r="S93" i="5"/>
  <c r="R93" i="5"/>
  <c r="Q93" i="5"/>
  <c r="P93" i="5"/>
  <c r="O93" i="5"/>
  <c r="N93" i="5"/>
  <c r="M93" i="5"/>
  <c r="L93" i="5"/>
  <c r="K93" i="5"/>
  <c r="J93" i="5"/>
  <c r="I93" i="5"/>
  <c r="H93" i="5"/>
  <c r="G93" i="5"/>
  <c r="F93" i="5"/>
  <c r="AJ92" i="5"/>
  <c r="AI92" i="5"/>
  <c r="AH92" i="5"/>
  <c r="AG92" i="5"/>
  <c r="AF92" i="5"/>
  <c r="AE92" i="5"/>
  <c r="AD92" i="5"/>
  <c r="AC92" i="5"/>
  <c r="AB92" i="5"/>
  <c r="AA92" i="5"/>
  <c r="Z92" i="5"/>
  <c r="Y92" i="5"/>
  <c r="X92" i="5"/>
  <c r="W92" i="5"/>
  <c r="V92" i="5"/>
  <c r="U92" i="5"/>
  <c r="T92" i="5"/>
  <c r="S92" i="5"/>
  <c r="R92" i="5"/>
  <c r="Q92" i="5"/>
  <c r="P92" i="5"/>
  <c r="O92" i="5"/>
  <c r="N92" i="5"/>
  <c r="M92" i="5"/>
  <c r="L92" i="5"/>
  <c r="K92" i="5"/>
  <c r="J92" i="5"/>
  <c r="I92" i="5"/>
  <c r="H92" i="5"/>
  <c r="G92" i="5"/>
  <c r="F92" i="5"/>
  <c r="AJ91" i="5"/>
  <c r="AI91" i="5"/>
  <c r="AH91" i="5"/>
  <c r="AG91" i="5"/>
  <c r="AF91" i="5"/>
  <c r="AE91" i="5"/>
  <c r="AD91" i="5"/>
  <c r="AC91" i="5"/>
  <c r="AB91" i="5"/>
  <c r="AA91" i="5"/>
  <c r="Z91" i="5"/>
  <c r="Y91" i="5"/>
  <c r="X91" i="5"/>
  <c r="W91" i="5"/>
  <c r="V91" i="5"/>
  <c r="U91" i="5"/>
  <c r="T91" i="5"/>
  <c r="S91" i="5"/>
  <c r="R91" i="5"/>
  <c r="Q91" i="5"/>
  <c r="P91" i="5"/>
  <c r="O91" i="5"/>
  <c r="N91" i="5"/>
  <c r="M91" i="5"/>
  <c r="L91" i="5"/>
  <c r="K91" i="5"/>
  <c r="J91" i="5"/>
  <c r="I91" i="5"/>
  <c r="H91" i="5"/>
  <c r="G91" i="5"/>
  <c r="F91" i="5"/>
  <c r="W53" i="5"/>
  <c r="AJ50" i="5"/>
  <c r="AI50" i="5"/>
  <c r="AH50" i="5"/>
  <c r="AG50" i="5"/>
  <c r="AF50" i="5"/>
  <c r="AE50" i="5"/>
  <c r="AD50" i="5"/>
  <c r="AC50" i="5"/>
  <c r="AB50" i="5"/>
  <c r="AA50" i="5"/>
  <c r="Z50" i="5"/>
  <c r="Y50" i="5"/>
  <c r="X50" i="5"/>
  <c r="W50" i="5"/>
  <c r="V50" i="5"/>
  <c r="U50" i="5"/>
  <c r="T50" i="5"/>
  <c r="S50" i="5"/>
  <c r="R50" i="5"/>
  <c r="Q50" i="5"/>
  <c r="P50" i="5"/>
  <c r="O50" i="5"/>
  <c r="N50" i="5"/>
  <c r="M50" i="5"/>
  <c r="L50" i="5"/>
  <c r="K50" i="5"/>
  <c r="J50" i="5"/>
  <c r="I50" i="5"/>
  <c r="H50" i="5"/>
  <c r="G50" i="5"/>
  <c r="AJ31" i="5"/>
  <c r="AI31" i="5"/>
  <c r="AH31" i="5"/>
  <c r="AG31" i="5"/>
  <c r="AF31" i="5"/>
  <c r="AE31" i="5"/>
  <c r="AD31" i="5"/>
  <c r="AC31" i="5"/>
  <c r="AB31" i="5"/>
  <c r="AA31" i="5"/>
  <c r="Z31" i="5"/>
  <c r="Y31" i="5"/>
  <c r="X31" i="5"/>
  <c r="W31" i="5"/>
  <c r="V31" i="5"/>
  <c r="U31" i="5"/>
  <c r="T31" i="5"/>
  <c r="S31" i="5"/>
  <c r="R31" i="5"/>
  <c r="Q31" i="5"/>
  <c r="P31" i="5"/>
  <c r="O31" i="5"/>
  <c r="N31" i="5"/>
  <c r="M31" i="5"/>
  <c r="L31" i="5"/>
  <c r="K31" i="5"/>
  <c r="J31" i="5"/>
  <c r="I31" i="5"/>
  <c r="H31" i="5"/>
  <c r="G31" i="5"/>
  <c r="AM30" i="5"/>
  <c r="AL30" i="5"/>
  <c r="AM29" i="5"/>
  <c r="AL29" i="5"/>
  <c r="AM28" i="5"/>
  <c r="AL28" i="5"/>
  <c r="AM27" i="5"/>
  <c r="AL27" i="5"/>
  <c r="AM26" i="5"/>
  <c r="AL26" i="5"/>
  <c r="AM25" i="5"/>
  <c r="AL25" i="5"/>
  <c r="AM24" i="5"/>
  <c r="AL24" i="5"/>
  <c r="AM23" i="5"/>
  <c r="AL23" i="5"/>
  <c r="AM22" i="5"/>
  <c r="AL22" i="5"/>
  <c r="AM21" i="5"/>
  <c r="AL21" i="5"/>
  <c r="AM20" i="5"/>
  <c r="AL20" i="5"/>
  <c r="AM19" i="5"/>
  <c r="AL19" i="5"/>
  <c r="AM18" i="5"/>
  <c r="AL18" i="5"/>
  <c r="AM17" i="5"/>
  <c r="AL17" i="5"/>
  <c r="AM16" i="5"/>
  <c r="AL16" i="5"/>
  <c r="AM15" i="5"/>
  <c r="AL15" i="5"/>
  <c r="AM14" i="5"/>
  <c r="AL14" i="5"/>
  <c r="AM13" i="5"/>
  <c r="AL13" i="5"/>
  <c r="AM12" i="5"/>
  <c r="AL12" i="5"/>
  <c r="AM11" i="5"/>
  <c r="AL11" i="5"/>
  <c r="G7" i="5"/>
  <c r="AJ106" i="3"/>
  <c r="AI106" i="3"/>
  <c r="AH106" i="3"/>
  <c r="AG106" i="3"/>
  <c r="AF106" i="3"/>
  <c r="AE106" i="3"/>
  <c r="AD106" i="3"/>
  <c r="AC106" i="3"/>
  <c r="AB106" i="3"/>
  <c r="AA106" i="3"/>
  <c r="Z106" i="3"/>
  <c r="Y106" i="3"/>
  <c r="X106" i="3"/>
  <c r="W106" i="3"/>
  <c r="V106" i="3"/>
  <c r="U106" i="3"/>
  <c r="T106" i="3"/>
  <c r="S106" i="3"/>
  <c r="R106" i="3"/>
  <c r="Q106" i="3"/>
  <c r="P106" i="3"/>
  <c r="O106" i="3"/>
  <c r="N106" i="3"/>
  <c r="M106" i="3"/>
  <c r="L106" i="3"/>
  <c r="K106" i="3"/>
  <c r="J106" i="3"/>
  <c r="I106" i="3"/>
  <c r="H106" i="3"/>
  <c r="G106" i="3"/>
  <c r="F106" i="3"/>
  <c r="AJ105" i="3"/>
  <c r="AI105" i="3"/>
  <c r="AH105" i="3"/>
  <c r="AG105" i="3"/>
  <c r="AF105" i="3"/>
  <c r="AE105" i="3"/>
  <c r="AD105" i="3"/>
  <c r="AC105" i="3"/>
  <c r="AB105" i="3"/>
  <c r="AA105" i="3"/>
  <c r="Z105" i="3"/>
  <c r="Y105" i="3"/>
  <c r="X105" i="3"/>
  <c r="W105" i="3"/>
  <c r="V105" i="3"/>
  <c r="U105" i="3"/>
  <c r="T105" i="3"/>
  <c r="S105" i="3"/>
  <c r="R105" i="3"/>
  <c r="Q105" i="3"/>
  <c r="P105" i="3"/>
  <c r="O105" i="3"/>
  <c r="N105" i="3"/>
  <c r="M105" i="3"/>
  <c r="L105" i="3"/>
  <c r="K105" i="3"/>
  <c r="J105" i="3"/>
  <c r="I105" i="3"/>
  <c r="H105" i="3"/>
  <c r="G105" i="3"/>
  <c r="F105" i="3"/>
  <c r="AJ104" i="3"/>
  <c r="AI104" i="3"/>
  <c r="AH104" i="3"/>
  <c r="AG104" i="3"/>
  <c r="AF104" i="3"/>
  <c r="AE104" i="3"/>
  <c r="AD104" i="3"/>
  <c r="AC104" i="3"/>
  <c r="AB104" i="3"/>
  <c r="AA104" i="3"/>
  <c r="Z104" i="3"/>
  <c r="Y104" i="3"/>
  <c r="X104" i="3"/>
  <c r="W104" i="3"/>
  <c r="V104" i="3"/>
  <c r="U104" i="3"/>
  <c r="T104" i="3"/>
  <c r="S104" i="3"/>
  <c r="R104" i="3"/>
  <c r="Q104" i="3"/>
  <c r="P104" i="3"/>
  <c r="O104" i="3"/>
  <c r="N104" i="3"/>
  <c r="M104" i="3"/>
  <c r="L104" i="3"/>
  <c r="K104" i="3"/>
  <c r="J104" i="3"/>
  <c r="I104" i="3"/>
  <c r="H104" i="3"/>
  <c r="G104" i="3"/>
  <c r="F104" i="3"/>
  <c r="AJ103" i="3"/>
  <c r="AI103" i="3"/>
  <c r="AH103" i="3"/>
  <c r="AG103" i="3"/>
  <c r="AF103" i="3"/>
  <c r="AE103" i="3"/>
  <c r="AD103" i="3"/>
  <c r="AC103" i="3"/>
  <c r="AB103" i="3"/>
  <c r="AA103" i="3"/>
  <c r="Z103" i="3"/>
  <c r="Y103" i="3"/>
  <c r="X103" i="3"/>
  <c r="W103" i="3"/>
  <c r="V103" i="3"/>
  <c r="U103" i="3"/>
  <c r="T103" i="3"/>
  <c r="S103" i="3"/>
  <c r="R103" i="3"/>
  <c r="Q103" i="3"/>
  <c r="P103" i="3"/>
  <c r="O103" i="3"/>
  <c r="N103" i="3"/>
  <c r="M103" i="3"/>
  <c r="L103" i="3"/>
  <c r="K103" i="3"/>
  <c r="J103" i="3"/>
  <c r="I103" i="3"/>
  <c r="H103" i="3"/>
  <c r="G103" i="3"/>
  <c r="F103" i="3"/>
  <c r="AJ102" i="3"/>
  <c r="AI102" i="3"/>
  <c r="AH102" i="3"/>
  <c r="AG102" i="3"/>
  <c r="AF102" i="3"/>
  <c r="AE102" i="3"/>
  <c r="AD102" i="3"/>
  <c r="AC102" i="3"/>
  <c r="AB102" i="3"/>
  <c r="AA102" i="3"/>
  <c r="Z102" i="3"/>
  <c r="Y102" i="3"/>
  <c r="X102" i="3"/>
  <c r="W102" i="3"/>
  <c r="V102" i="3"/>
  <c r="U102" i="3"/>
  <c r="T102" i="3"/>
  <c r="S102" i="3"/>
  <c r="R102" i="3"/>
  <c r="Q102" i="3"/>
  <c r="P102" i="3"/>
  <c r="O102" i="3"/>
  <c r="N102" i="3"/>
  <c r="M102" i="3"/>
  <c r="L102" i="3"/>
  <c r="K102" i="3"/>
  <c r="J102" i="3"/>
  <c r="I102" i="3"/>
  <c r="H102" i="3"/>
  <c r="G102" i="3"/>
  <c r="F102" i="3"/>
  <c r="AJ101" i="3"/>
  <c r="AI101" i="3"/>
  <c r="AH101" i="3"/>
  <c r="AG101" i="3"/>
  <c r="AF101" i="3"/>
  <c r="AE101" i="3"/>
  <c r="AD101" i="3"/>
  <c r="AC101" i="3"/>
  <c r="AB101" i="3"/>
  <c r="AA101" i="3"/>
  <c r="Z101" i="3"/>
  <c r="Y101" i="3"/>
  <c r="X101" i="3"/>
  <c r="W101" i="3"/>
  <c r="V101" i="3"/>
  <c r="U101" i="3"/>
  <c r="T101" i="3"/>
  <c r="S101" i="3"/>
  <c r="R101" i="3"/>
  <c r="Q101" i="3"/>
  <c r="P101" i="3"/>
  <c r="O101" i="3"/>
  <c r="N101" i="3"/>
  <c r="M101" i="3"/>
  <c r="L101" i="3"/>
  <c r="K101" i="3"/>
  <c r="J101" i="3"/>
  <c r="I101" i="3"/>
  <c r="H101" i="3"/>
  <c r="G101" i="3"/>
  <c r="F101" i="3"/>
  <c r="AJ100" i="3"/>
  <c r="AI100" i="3"/>
  <c r="AH100" i="3"/>
  <c r="AG100" i="3"/>
  <c r="AF100" i="3"/>
  <c r="AE100" i="3"/>
  <c r="AD100" i="3"/>
  <c r="AC100" i="3"/>
  <c r="AB100" i="3"/>
  <c r="AA100" i="3"/>
  <c r="Z100" i="3"/>
  <c r="Y100" i="3"/>
  <c r="X100" i="3"/>
  <c r="W100" i="3"/>
  <c r="V100" i="3"/>
  <c r="U100" i="3"/>
  <c r="T100" i="3"/>
  <c r="S100" i="3"/>
  <c r="R100" i="3"/>
  <c r="Q100" i="3"/>
  <c r="P100" i="3"/>
  <c r="O100" i="3"/>
  <c r="N100" i="3"/>
  <c r="M100" i="3"/>
  <c r="L100" i="3"/>
  <c r="K100" i="3"/>
  <c r="J100" i="3"/>
  <c r="I100" i="3"/>
  <c r="H100" i="3"/>
  <c r="G100" i="3"/>
  <c r="F100" i="3"/>
  <c r="AJ99" i="3"/>
  <c r="AI99" i="3"/>
  <c r="AH99" i="3"/>
  <c r="AG99" i="3"/>
  <c r="AF99" i="3"/>
  <c r="AE99" i="3"/>
  <c r="AD99" i="3"/>
  <c r="AC99" i="3"/>
  <c r="AB99" i="3"/>
  <c r="AA99" i="3"/>
  <c r="Z99" i="3"/>
  <c r="Y99" i="3"/>
  <c r="X99" i="3"/>
  <c r="W99" i="3"/>
  <c r="V99" i="3"/>
  <c r="U99" i="3"/>
  <c r="T99" i="3"/>
  <c r="S99" i="3"/>
  <c r="R99" i="3"/>
  <c r="Q99" i="3"/>
  <c r="P99" i="3"/>
  <c r="O99" i="3"/>
  <c r="N99" i="3"/>
  <c r="M99" i="3"/>
  <c r="L99" i="3"/>
  <c r="K99" i="3"/>
  <c r="J99" i="3"/>
  <c r="I99" i="3"/>
  <c r="H99" i="3"/>
  <c r="G99" i="3"/>
  <c r="F99" i="3"/>
  <c r="AJ98" i="3"/>
  <c r="AI98" i="3"/>
  <c r="AH98" i="3"/>
  <c r="AG98" i="3"/>
  <c r="AF98" i="3"/>
  <c r="AE98" i="3"/>
  <c r="AD98" i="3"/>
  <c r="AC98" i="3"/>
  <c r="AB98" i="3"/>
  <c r="AA98" i="3"/>
  <c r="Z98" i="3"/>
  <c r="Y98" i="3"/>
  <c r="X98" i="3"/>
  <c r="W98" i="3"/>
  <c r="V98" i="3"/>
  <c r="U98" i="3"/>
  <c r="T98" i="3"/>
  <c r="S98" i="3"/>
  <c r="R98" i="3"/>
  <c r="Q98" i="3"/>
  <c r="P98" i="3"/>
  <c r="O98" i="3"/>
  <c r="N98" i="3"/>
  <c r="M98" i="3"/>
  <c r="L98" i="3"/>
  <c r="K98" i="3"/>
  <c r="J98" i="3"/>
  <c r="I98" i="3"/>
  <c r="H98" i="3"/>
  <c r="G98" i="3"/>
  <c r="F98" i="3"/>
  <c r="AJ97" i="3"/>
  <c r="AI97" i="3"/>
  <c r="AH97" i="3"/>
  <c r="AG97" i="3"/>
  <c r="AF97" i="3"/>
  <c r="AE97" i="3"/>
  <c r="AD97" i="3"/>
  <c r="AC97" i="3"/>
  <c r="AB97" i="3"/>
  <c r="AA97" i="3"/>
  <c r="Z97" i="3"/>
  <c r="Y97" i="3"/>
  <c r="X97" i="3"/>
  <c r="W97" i="3"/>
  <c r="V97" i="3"/>
  <c r="U97" i="3"/>
  <c r="T97" i="3"/>
  <c r="S97" i="3"/>
  <c r="R97" i="3"/>
  <c r="Q97" i="3"/>
  <c r="P97" i="3"/>
  <c r="O97" i="3"/>
  <c r="N97" i="3"/>
  <c r="M97" i="3"/>
  <c r="L97" i="3"/>
  <c r="K97" i="3"/>
  <c r="J97" i="3"/>
  <c r="I97" i="3"/>
  <c r="H97" i="3"/>
  <c r="G97" i="3"/>
  <c r="F97" i="3"/>
  <c r="AJ96" i="3"/>
  <c r="AI96" i="3"/>
  <c r="AH96" i="3"/>
  <c r="AG96" i="3"/>
  <c r="AF96" i="3"/>
  <c r="AE96" i="3"/>
  <c r="AD96" i="3"/>
  <c r="AC96" i="3"/>
  <c r="AB96" i="3"/>
  <c r="AA96" i="3"/>
  <c r="Z96" i="3"/>
  <c r="Y96" i="3"/>
  <c r="X96" i="3"/>
  <c r="W96" i="3"/>
  <c r="V96" i="3"/>
  <c r="U96" i="3"/>
  <c r="T96" i="3"/>
  <c r="S96" i="3"/>
  <c r="R96" i="3"/>
  <c r="Q96" i="3"/>
  <c r="P96" i="3"/>
  <c r="O96" i="3"/>
  <c r="N96" i="3"/>
  <c r="M96" i="3"/>
  <c r="L96" i="3"/>
  <c r="K96" i="3"/>
  <c r="J96" i="3"/>
  <c r="I96" i="3"/>
  <c r="H96" i="3"/>
  <c r="G96" i="3"/>
  <c r="F96" i="3"/>
  <c r="AJ95" i="3"/>
  <c r="AI95" i="3"/>
  <c r="AH95" i="3"/>
  <c r="AG95" i="3"/>
  <c r="AF95" i="3"/>
  <c r="AE95" i="3"/>
  <c r="AD95" i="3"/>
  <c r="AC95" i="3"/>
  <c r="AB95" i="3"/>
  <c r="AA95" i="3"/>
  <c r="Z95" i="3"/>
  <c r="Y95" i="3"/>
  <c r="X95" i="3"/>
  <c r="W95" i="3"/>
  <c r="V95" i="3"/>
  <c r="U95" i="3"/>
  <c r="T95" i="3"/>
  <c r="S95" i="3"/>
  <c r="R95" i="3"/>
  <c r="Q95" i="3"/>
  <c r="P95" i="3"/>
  <c r="O95" i="3"/>
  <c r="N95" i="3"/>
  <c r="M95" i="3"/>
  <c r="L95" i="3"/>
  <c r="K95" i="3"/>
  <c r="J95" i="3"/>
  <c r="I95" i="3"/>
  <c r="H95" i="3"/>
  <c r="G95" i="3"/>
  <c r="F95" i="3"/>
  <c r="AJ94" i="3"/>
  <c r="AI94" i="3"/>
  <c r="AH94" i="3"/>
  <c r="AG94" i="3"/>
  <c r="AF94" i="3"/>
  <c r="AE94" i="3"/>
  <c r="AD94" i="3"/>
  <c r="AC94" i="3"/>
  <c r="AB94" i="3"/>
  <c r="AA94" i="3"/>
  <c r="Z94" i="3"/>
  <c r="Y94" i="3"/>
  <c r="X94" i="3"/>
  <c r="W94" i="3"/>
  <c r="V94" i="3"/>
  <c r="U94" i="3"/>
  <c r="T94" i="3"/>
  <c r="S94" i="3"/>
  <c r="R94" i="3"/>
  <c r="Q94" i="3"/>
  <c r="P94" i="3"/>
  <c r="O94" i="3"/>
  <c r="N94" i="3"/>
  <c r="M94" i="3"/>
  <c r="L94" i="3"/>
  <c r="K94" i="3"/>
  <c r="J94" i="3"/>
  <c r="I94" i="3"/>
  <c r="H94" i="3"/>
  <c r="G94" i="3"/>
  <c r="F94" i="3"/>
  <c r="AJ93" i="3"/>
  <c r="AI93" i="3"/>
  <c r="AH93" i="3"/>
  <c r="AG93" i="3"/>
  <c r="AF93" i="3"/>
  <c r="AE93" i="3"/>
  <c r="AD93" i="3"/>
  <c r="AC93" i="3"/>
  <c r="AB93" i="3"/>
  <c r="AA93" i="3"/>
  <c r="Z93" i="3"/>
  <c r="Y93" i="3"/>
  <c r="X93" i="3"/>
  <c r="W93" i="3"/>
  <c r="V93" i="3"/>
  <c r="U93" i="3"/>
  <c r="T93" i="3"/>
  <c r="S93" i="3"/>
  <c r="R93" i="3"/>
  <c r="Q93" i="3"/>
  <c r="P93" i="3"/>
  <c r="O93" i="3"/>
  <c r="N93" i="3"/>
  <c r="M93" i="3"/>
  <c r="L93" i="3"/>
  <c r="K93" i="3"/>
  <c r="J93" i="3"/>
  <c r="I93" i="3"/>
  <c r="H93" i="3"/>
  <c r="G93" i="3"/>
  <c r="F93" i="3"/>
  <c r="AJ92" i="3"/>
  <c r="AI92" i="3"/>
  <c r="AH92" i="3"/>
  <c r="AG92" i="3"/>
  <c r="AF92" i="3"/>
  <c r="AE92" i="3"/>
  <c r="AD92" i="3"/>
  <c r="AC92" i="3"/>
  <c r="AB92" i="3"/>
  <c r="AA92" i="3"/>
  <c r="Z92" i="3"/>
  <c r="Y92" i="3"/>
  <c r="X92" i="3"/>
  <c r="W92" i="3"/>
  <c r="V92" i="3"/>
  <c r="U92" i="3"/>
  <c r="T92" i="3"/>
  <c r="S92" i="3"/>
  <c r="R92" i="3"/>
  <c r="Q92" i="3"/>
  <c r="P92" i="3"/>
  <c r="O92" i="3"/>
  <c r="N92" i="3"/>
  <c r="M92" i="3"/>
  <c r="L92" i="3"/>
  <c r="K92" i="3"/>
  <c r="J92" i="3"/>
  <c r="I92" i="3"/>
  <c r="H92" i="3"/>
  <c r="G92" i="3"/>
  <c r="F92" i="3"/>
  <c r="AJ91" i="3"/>
  <c r="AI91" i="3"/>
  <c r="AH91" i="3"/>
  <c r="AG91" i="3"/>
  <c r="AF91" i="3"/>
  <c r="AE91" i="3"/>
  <c r="AD91" i="3"/>
  <c r="AC91" i="3"/>
  <c r="AB91" i="3"/>
  <c r="AA91" i="3"/>
  <c r="Z91" i="3"/>
  <c r="Y91" i="3"/>
  <c r="X91" i="3"/>
  <c r="W91" i="3"/>
  <c r="V91" i="3"/>
  <c r="U91" i="3"/>
  <c r="T91" i="3"/>
  <c r="S91" i="3"/>
  <c r="R91" i="3"/>
  <c r="Q91" i="3"/>
  <c r="P91" i="3"/>
  <c r="O91" i="3"/>
  <c r="N91" i="3"/>
  <c r="M91" i="3"/>
  <c r="L91" i="3"/>
  <c r="K91" i="3"/>
  <c r="J91" i="3"/>
  <c r="I91" i="3"/>
  <c r="H91" i="3"/>
  <c r="G91" i="3"/>
  <c r="F91" i="3"/>
  <c r="W53" i="3"/>
  <c r="AK50" i="3"/>
  <c r="AJ50" i="3"/>
  <c r="AI50" i="3"/>
  <c r="AH50" i="3"/>
  <c r="AG50" i="3"/>
  <c r="AF50" i="3"/>
  <c r="AE50" i="3"/>
  <c r="AD50" i="3"/>
  <c r="AC50" i="3"/>
  <c r="AB50" i="3"/>
  <c r="AA50" i="3"/>
  <c r="Z50" i="3"/>
  <c r="Y50" i="3"/>
  <c r="X50" i="3"/>
  <c r="W50" i="3"/>
  <c r="V50" i="3"/>
  <c r="U50" i="3"/>
  <c r="T50" i="3"/>
  <c r="S50" i="3"/>
  <c r="R50" i="3"/>
  <c r="Q50" i="3"/>
  <c r="P50" i="3"/>
  <c r="O50" i="3"/>
  <c r="N50" i="3"/>
  <c r="M50" i="3"/>
  <c r="L50" i="3"/>
  <c r="K50" i="3"/>
  <c r="J50" i="3"/>
  <c r="I50" i="3"/>
  <c r="H50" i="3"/>
  <c r="G50" i="3"/>
  <c r="AK31" i="3"/>
  <c r="AJ31" i="3"/>
  <c r="AI31" i="3"/>
  <c r="AH31" i="3"/>
  <c r="AG31" i="3"/>
  <c r="AF31" i="3"/>
  <c r="AE31" i="3"/>
  <c r="AD31" i="3"/>
  <c r="AC31" i="3"/>
  <c r="AB31" i="3"/>
  <c r="AA31" i="3"/>
  <c r="Z31" i="3"/>
  <c r="Y31" i="3"/>
  <c r="X31" i="3"/>
  <c r="W31" i="3"/>
  <c r="V31" i="3"/>
  <c r="U31" i="3"/>
  <c r="T31" i="3"/>
  <c r="S31" i="3"/>
  <c r="R31" i="3"/>
  <c r="Q31" i="3"/>
  <c r="P31" i="3"/>
  <c r="O31" i="3"/>
  <c r="N31" i="3"/>
  <c r="M31" i="3"/>
  <c r="L31" i="3"/>
  <c r="K31" i="3"/>
  <c r="J31" i="3"/>
  <c r="I31" i="3"/>
  <c r="H31" i="3"/>
  <c r="G31" i="3"/>
  <c r="AM30" i="3"/>
  <c r="AO30" i="3" s="1"/>
  <c r="CD30" i="3" s="1"/>
  <c r="AL30" i="3"/>
  <c r="AN30" i="3" s="1"/>
  <c r="CC30" i="3" s="1"/>
  <c r="AM29" i="3"/>
  <c r="AO29" i="3" s="1"/>
  <c r="CD29" i="3" s="1"/>
  <c r="AL29" i="3"/>
  <c r="AN29" i="3" s="1"/>
  <c r="CC29" i="3" s="1"/>
  <c r="AM28" i="3"/>
  <c r="AO28" i="3" s="1"/>
  <c r="CD28" i="3" s="1"/>
  <c r="AL28" i="3"/>
  <c r="AN28" i="3" s="1"/>
  <c r="CC28" i="3" s="1"/>
  <c r="AM27" i="3"/>
  <c r="AO27" i="3" s="1"/>
  <c r="CD27" i="3" s="1"/>
  <c r="AL27" i="3"/>
  <c r="AN27" i="3" s="1"/>
  <c r="CC27" i="3" s="1"/>
  <c r="AM26" i="3"/>
  <c r="AO26" i="3" s="1"/>
  <c r="CD26" i="3" s="1"/>
  <c r="AL26" i="3"/>
  <c r="AN26" i="3" s="1"/>
  <c r="CC26" i="3" s="1"/>
  <c r="AM25" i="3"/>
  <c r="AO25" i="3" s="1"/>
  <c r="CD25" i="3" s="1"/>
  <c r="AL25" i="3"/>
  <c r="AN25" i="3" s="1"/>
  <c r="CC25" i="3" s="1"/>
  <c r="AM24" i="3"/>
  <c r="AO24" i="3" s="1"/>
  <c r="CD24" i="3" s="1"/>
  <c r="AL24" i="3"/>
  <c r="AN24" i="3" s="1"/>
  <c r="CC24" i="3" s="1"/>
  <c r="AM23" i="3"/>
  <c r="AO23" i="3" s="1"/>
  <c r="CD23" i="3" s="1"/>
  <c r="AL23" i="3"/>
  <c r="AN23" i="3" s="1"/>
  <c r="CC23" i="3" s="1"/>
  <c r="AM22" i="3"/>
  <c r="AO22" i="3" s="1"/>
  <c r="CD22" i="3" s="1"/>
  <c r="AL22" i="3"/>
  <c r="AN22" i="3" s="1"/>
  <c r="CC22" i="3" s="1"/>
  <c r="AM21" i="3"/>
  <c r="AO21" i="3" s="1"/>
  <c r="CD21" i="3" s="1"/>
  <c r="AL21" i="3"/>
  <c r="AN21" i="3" s="1"/>
  <c r="CC21" i="3" s="1"/>
  <c r="AM20" i="3"/>
  <c r="AO20" i="3" s="1"/>
  <c r="CD20" i="3" s="1"/>
  <c r="AL20" i="3"/>
  <c r="AN20" i="3" s="1"/>
  <c r="CC20" i="3" s="1"/>
  <c r="AM19" i="3"/>
  <c r="AO19" i="3" s="1"/>
  <c r="CD19" i="3" s="1"/>
  <c r="AL19" i="3"/>
  <c r="AN19" i="3" s="1"/>
  <c r="CC19" i="3" s="1"/>
  <c r="AM18" i="3"/>
  <c r="AO18" i="3" s="1"/>
  <c r="CD18" i="3" s="1"/>
  <c r="AL18" i="3"/>
  <c r="AN18" i="3" s="1"/>
  <c r="CC18" i="3" s="1"/>
  <c r="AM17" i="3"/>
  <c r="AO17" i="3" s="1"/>
  <c r="CD17" i="3" s="1"/>
  <c r="AL17" i="3"/>
  <c r="AN17" i="3" s="1"/>
  <c r="CC17" i="3" s="1"/>
  <c r="AM16" i="3"/>
  <c r="AO16" i="3" s="1"/>
  <c r="CD16" i="3" s="1"/>
  <c r="AL16" i="3"/>
  <c r="AN16" i="3" s="1"/>
  <c r="CC16" i="3" s="1"/>
  <c r="AM15" i="3"/>
  <c r="AO15" i="3" s="1"/>
  <c r="CD15" i="3" s="1"/>
  <c r="AL15" i="3"/>
  <c r="AN15" i="3" s="1"/>
  <c r="CC15" i="3" s="1"/>
  <c r="AM14" i="3"/>
  <c r="AO14" i="3" s="1"/>
  <c r="CD14" i="3" s="1"/>
  <c r="AL14" i="3"/>
  <c r="AN14" i="3" s="1"/>
  <c r="CC14" i="3" s="1"/>
  <c r="AM13" i="3"/>
  <c r="AO13" i="3" s="1"/>
  <c r="CD13" i="3" s="1"/>
  <c r="AL13" i="3"/>
  <c r="AN13" i="3" s="1"/>
  <c r="CC13" i="3" s="1"/>
  <c r="AM12" i="3"/>
  <c r="AO12" i="3" s="1"/>
  <c r="CD12" i="3" s="1"/>
  <c r="AL12" i="3"/>
  <c r="AN12" i="3" s="1"/>
  <c r="CC12" i="3" s="1"/>
  <c r="AM11" i="3"/>
  <c r="AO11" i="3" s="1"/>
  <c r="CD11" i="3" s="1"/>
  <c r="AL11" i="3"/>
  <c r="AN11" i="3" s="1"/>
  <c r="CC11" i="3" s="1"/>
  <c r="H7" i="3"/>
  <c r="T26" i="15" l="1"/>
  <c r="P44" i="15"/>
  <c r="T25" i="15"/>
  <c r="V32" i="5"/>
  <c r="AD32" i="5"/>
  <c r="AW60" i="5"/>
  <c r="L19" i="17" s="1"/>
  <c r="L29" i="17" s="1"/>
  <c r="AW57" i="5"/>
  <c r="L18" i="15" s="1"/>
  <c r="AW57" i="3"/>
  <c r="T25" i="17"/>
  <c r="P43" i="17"/>
  <c r="P38" i="15"/>
  <c r="Y32" i="5"/>
  <c r="AG32" i="5"/>
  <c r="P39" i="17"/>
  <c r="T21" i="17"/>
  <c r="R24" i="17"/>
  <c r="J22" i="17"/>
  <c r="R22" i="17" s="1"/>
  <c r="R19" i="19"/>
  <c r="T19" i="19" s="1"/>
  <c r="P39" i="15"/>
  <c r="P38" i="18"/>
  <c r="U32" i="5"/>
  <c r="AC32" i="5"/>
  <c r="R24" i="16"/>
  <c r="J22" i="16"/>
  <c r="R22" i="16" s="1"/>
  <c r="T22" i="16" s="1"/>
  <c r="AK91" i="5"/>
  <c r="G54" i="5" s="1"/>
  <c r="AK99" i="5"/>
  <c r="O54" i="5" s="1"/>
  <c r="P39" i="19"/>
  <c r="AK97" i="5"/>
  <c r="M54" i="5" s="1"/>
  <c r="AK105" i="5"/>
  <c r="U54" i="5" s="1"/>
  <c r="AK96" i="5"/>
  <c r="L54" i="5" s="1"/>
  <c r="AK104" i="5"/>
  <c r="T54" i="5" s="1"/>
  <c r="AK106" i="5"/>
  <c r="V54" i="5" s="1"/>
  <c r="AK95" i="5"/>
  <c r="K54" i="5" s="1"/>
  <c r="AK103" i="5"/>
  <c r="S54" i="5" s="1"/>
  <c r="AK98" i="5"/>
  <c r="N54" i="5" s="1"/>
  <c r="AK94" i="5"/>
  <c r="J54" i="5" s="1"/>
  <c r="AK102" i="5"/>
  <c r="R54" i="5" s="1"/>
  <c r="AK93" i="5"/>
  <c r="I54" i="5" s="1"/>
  <c r="AK101" i="5"/>
  <c r="Q54" i="5" s="1"/>
  <c r="AK92" i="5"/>
  <c r="H54" i="5" s="1"/>
  <c r="AK100" i="5"/>
  <c r="P54" i="5" s="1"/>
  <c r="R20" i="16"/>
  <c r="T20" i="16" s="1"/>
  <c r="AW60" i="3"/>
  <c r="J19" i="17" s="1"/>
  <c r="R19" i="18"/>
  <c r="T19" i="18" s="1"/>
  <c r="T20" i="19"/>
  <c r="P38" i="19"/>
  <c r="Q32" i="5"/>
  <c r="D7" i="7"/>
  <c r="H36" i="9"/>
  <c r="H7" i="9" s="1"/>
  <c r="T18" i="18"/>
  <c r="P36" i="18"/>
  <c r="P37" i="16"/>
  <c r="M32" i="5"/>
  <c r="F5" i="7"/>
  <c r="J36" i="3"/>
  <c r="J7" i="3" s="1"/>
  <c r="E6" i="7"/>
  <c r="I36" i="5"/>
  <c r="I7" i="5" s="1"/>
  <c r="J29" i="19"/>
  <c r="R29" i="19" s="1"/>
  <c r="CE11" i="5"/>
  <c r="AN11" i="5" s="1"/>
  <c r="CC11" i="5" s="1"/>
  <c r="CE13" i="5"/>
  <c r="AN13" i="5" s="1"/>
  <c r="CC13" i="5" s="1"/>
  <c r="B9" i="7"/>
  <c r="G36" i="11" s="1"/>
  <c r="G7" i="11" s="1"/>
  <c r="C8" i="7"/>
  <c r="CE21" i="5"/>
  <c r="AN21" i="5" s="1"/>
  <c r="CC21" i="5" s="1"/>
  <c r="CE29" i="5"/>
  <c r="AN29" i="5" s="1"/>
  <c r="CC29" i="5" s="1"/>
  <c r="I32" i="5"/>
  <c r="CE12" i="5"/>
  <c r="AN12" i="5" s="1"/>
  <c r="CC12" i="5" s="1"/>
  <c r="CE16" i="5"/>
  <c r="AN16" i="5" s="1"/>
  <c r="CC16" i="5" s="1"/>
  <c r="CE20" i="5"/>
  <c r="AN20" i="5" s="1"/>
  <c r="CC20" i="5" s="1"/>
  <c r="CE24" i="5"/>
  <c r="AN24" i="5" s="1"/>
  <c r="CC24" i="5" s="1"/>
  <c r="CF15" i="5"/>
  <c r="AO15" i="5" s="1"/>
  <c r="CD15" i="5" s="1"/>
  <c r="CF19" i="5"/>
  <c r="AO19" i="5" s="1"/>
  <c r="CD19" i="5" s="1"/>
  <c r="CF23" i="5"/>
  <c r="AO23" i="5" s="1"/>
  <c r="CD23" i="5" s="1"/>
  <c r="CF27" i="5"/>
  <c r="AO27" i="5" s="1"/>
  <c r="CD27" i="5" s="1"/>
  <c r="CF11" i="5"/>
  <c r="AO11" i="5" s="1"/>
  <c r="CD11" i="5" s="1"/>
  <c r="CE28" i="5"/>
  <c r="AN28" i="5" s="1"/>
  <c r="CC28" i="5" s="1"/>
  <c r="J32" i="5"/>
  <c r="N32" i="5"/>
  <c r="R32" i="5"/>
  <c r="Z32" i="5"/>
  <c r="AH32" i="5"/>
  <c r="CE14" i="5"/>
  <c r="AN14" i="5" s="1"/>
  <c r="CC14" i="5" s="1"/>
  <c r="CE18" i="5"/>
  <c r="AN18" i="5" s="1"/>
  <c r="CC18" i="5" s="1"/>
  <c r="CF22" i="5"/>
  <c r="AO22" i="5" s="1"/>
  <c r="CD22" i="5" s="1"/>
  <c r="CF26" i="5"/>
  <c r="AO26" i="5" s="1"/>
  <c r="CD26" i="5" s="1"/>
  <c r="CE30" i="5"/>
  <c r="AN30" i="5" s="1"/>
  <c r="CC30" i="5" s="1"/>
  <c r="CF12" i="5"/>
  <c r="AO12" i="5" s="1"/>
  <c r="CD12" i="5" s="1"/>
  <c r="CF16" i="5"/>
  <c r="AO16" i="5" s="1"/>
  <c r="CD16" i="5" s="1"/>
  <c r="CF20" i="5"/>
  <c r="AO20" i="5" s="1"/>
  <c r="CD20" i="5" s="1"/>
  <c r="CF28" i="5"/>
  <c r="AO28" i="5" s="1"/>
  <c r="CD28" i="5" s="1"/>
  <c r="CF24" i="5"/>
  <c r="AO24" i="5" s="1"/>
  <c r="CD24" i="5" s="1"/>
  <c r="CF13" i="5"/>
  <c r="AO13" i="5" s="1"/>
  <c r="CD13" i="5" s="1"/>
  <c r="CF17" i="5"/>
  <c r="AO17" i="5" s="1"/>
  <c r="CD17" i="5" s="1"/>
  <c r="CF21" i="5"/>
  <c r="AO21" i="5" s="1"/>
  <c r="CD21" i="5" s="1"/>
  <c r="CF25" i="5"/>
  <c r="AO25" i="5" s="1"/>
  <c r="CD25" i="5" s="1"/>
  <c r="CF29" i="5"/>
  <c r="AO29" i="5" s="1"/>
  <c r="CD29" i="5" s="1"/>
  <c r="K32" i="3"/>
  <c r="S32" i="3"/>
  <c r="AA32" i="3"/>
  <c r="AE32" i="3"/>
  <c r="AK93" i="3"/>
  <c r="I54" i="3" s="1"/>
  <c r="I55" i="3" s="1"/>
  <c r="AK97" i="3"/>
  <c r="M54" i="3" s="1"/>
  <c r="M55" i="3" s="1"/>
  <c r="H32" i="3"/>
  <c r="L32" i="3"/>
  <c r="P32" i="3"/>
  <c r="T32" i="3"/>
  <c r="X32" i="3"/>
  <c r="AB32" i="3"/>
  <c r="AF32" i="3"/>
  <c r="AJ32" i="3"/>
  <c r="H32" i="5"/>
  <c r="L32" i="5"/>
  <c r="P32" i="5"/>
  <c r="T32" i="5"/>
  <c r="X32" i="5"/>
  <c r="AB32" i="5"/>
  <c r="AF32" i="5"/>
  <c r="AJ32" i="5"/>
  <c r="CE22" i="5"/>
  <c r="AN22" i="5" s="1"/>
  <c r="CC22" i="5" s="1"/>
  <c r="CF18" i="5"/>
  <c r="AO18" i="5" s="1"/>
  <c r="CD18" i="5" s="1"/>
  <c r="CE26" i="5"/>
  <c r="AN26" i="5" s="1"/>
  <c r="CC26" i="5" s="1"/>
  <c r="CF14" i="5"/>
  <c r="AO14" i="5" s="1"/>
  <c r="CD14" i="5" s="1"/>
  <c r="CF30" i="5"/>
  <c r="AO30" i="5" s="1"/>
  <c r="CD30" i="5" s="1"/>
  <c r="AK101" i="3"/>
  <c r="Q54" i="3" s="1"/>
  <c r="Q55" i="3" s="1"/>
  <c r="G32" i="5"/>
  <c r="K32" i="5"/>
  <c r="O32" i="5"/>
  <c r="S32" i="5"/>
  <c r="W32" i="5"/>
  <c r="AA32" i="5"/>
  <c r="AE32" i="5"/>
  <c r="AI32" i="5"/>
  <c r="CE23" i="5"/>
  <c r="AN23" i="5" s="1"/>
  <c r="CC23" i="5" s="1"/>
  <c r="CE15" i="5"/>
  <c r="AN15" i="5" s="1"/>
  <c r="CC15" i="5" s="1"/>
  <c r="CE19" i="5"/>
  <c r="AN19" i="5" s="1"/>
  <c r="CC19" i="5" s="1"/>
  <c r="CE27" i="5"/>
  <c r="AN27" i="5" s="1"/>
  <c r="CC27" i="5" s="1"/>
  <c r="CE17" i="5"/>
  <c r="AN17" i="5" s="1"/>
  <c r="CC17" i="5" s="1"/>
  <c r="CE25" i="5"/>
  <c r="AN25" i="5" s="1"/>
  <c r="CC25" i="5" s="1"/>
  <c r="G32" i="3"/>
  <c r="O32" i="3"/>
  <c r="W32" i="3"/>
  <c r="AI32" i="3"/>
  <c r="Q32" i="3"/>
  <c r="AC32" i="3"/>
  <c r="AK105" i="3"/>
  <c r="U54" i="3" s="1"/>
  <c r="U55" i="3" s="1"/>
  <c r="J32" i="3"/>
  <c r="N32" i="3"/>
  <c r="R32" i="3"/>
  <c r="V32" i="3"/>
  <c r="Z32" i="3"/>
  <c r="AD32" i="3"/>
  <c r="AH32" i="3"/>
  <c r="AK92" i="3"/>
  <c r="H54" i="3" s="1"/>
  <c r="H55" i="3" s="1"/>
  <c r="AK96" i="3"/>
  <c r="L54" i="3" s="1"/>
  <c r="L55" i="3" s="1"/>
  <c r="AK100" i="3"/>
  <c r="P54" i="3" s="1"/>
  <c r="P55" i="3" s="1"/>
  <c r="AK104" i="3"/>
  <c r="T54" i="3" s="1"/>
  <c r="T55" i="3" s="1"/>
  <c r="M32" i="3"/>
  <c r="Y32" i="3"/>
  <c r="AK32" i="3"/>
  <c r="AK91" i="3"/>
  <c r="G54" i="3" s="1"/>
  <c r="G55" i="3" s="1"/>
  <c r="AK95" i="3"/>
  <c r="K54" i="3" s="1"/>
  <c r="K55" i="3" s="1"/>
  <c r="AK99" i="3"/>
  <c r="O54" i="3" s="1"/>
  <c r="O55" i="3" s="1"/>
  <c r="AK103" i="3"/>
  <c r="S54" i="3" s="1"/>
  <c r="S55" i="3" s="1"/>
  <c r="I32" i="3"/>
  <c r="U32" i="3"/>
  <c r="AG32" i="3"/>
  <c r="AK94" i="3"/>
  <c r="J54" i="3" s="1"/>
  <c r="J55" i="3" s="1"/>
  <c r="AK98" i="3"/>
  <c r="N54" i="3" s="1"/>
  <c r="N55" i="3" s="1"/>
  <c r="AK102" i="3"/>
  <c r="R54" i="3" s="1"/>
  <c r="R55" i="3" s="1"/>
  <c r="AK106" i="3"/>
  <c r="V54" i="3" s="1"/>
  <c r="V55" i="3" s="1"/>
  <c r="T29" i="16" l="1"/>
  <c r="T29" i="19"/>
  <c r="T28" i="18"/>
  <c r="T23" i="15"/>
  <c r="J18" i="15"/>
  <c r="R19" i="17"/>
  <c r="T19" i="17" s="1"/>
  <c r="P43" i="15"/>
  <c r="P37" i="19"/>
  <c r="P47" i="19" s="1"/>
  <c r="P40" i="16"/>
  <c r="T22" i="17"/>
  <c r="P40" i="17"/>
  <c r="J29" i="16"/>
  <c r="R29" i="16" s="1"/>
  <c r="P38" i="16"/>
  <c r="R20" i="17"/>
  <c r="T20" i="17" s="1"/>
  <c r="T29" i="17" s="1"/>
  <c r="P37" i="18"/>
  <c r="P46" i="18" s="1"/>
  <c r="J28" i="18"/>
  <c r="R28" i="18" s="1"/>
  <c r="D8" i="7"/>
  <c r="H36" i="10"/>
  <c r="H7" i="10" s="1"/>
  <c r="CF19" i="9"/>
  <c r="AO19" i="9" s="1"/>
  <c r="CD19" i="9" s="1"/>
  <c r="CF27" i="9"/>
  <c r="AO27" i="9" s="1"/>
  <c r="CD27" i="9" s="1"/>
  <c r="CF18" i="9"/>
  <c r="AO18" i="9" s="1"/>
  <c r="CD18" i="9" s="1"/>
  <c r="CF16" i="9"/>
  <c r="AO16" i="9" s="1"/>
  <c r="CD16" i="9" s="1"/>
  <c r="CF26" i="9"/>
  <c r="AO26" i="9" s="1"/>
  <c r="CD26" i="9" s="1"/>
  <c r="CF15" i="9"/>
  <c r="AO15" i="9" s="1"/>
  <c r="CD15" i="9" s="1"/>
  <c r="CF23" i="9"/>
  <c r="AO23" i="9" s="1"/>
  <c r="CD23" i="9" s="1"/>
  <c r="CF11" i="9"/>
  <c r="AO11" i="9" s="1"/>
  <c r="CD11" i="9" s="1"/>
  <c r="CF29" i="9"/>
  <c r="AO29" i="9" s="1"/>
  <c r="CD29" i="9" s="1"/>
  <c r="CF13" i="9"/>
  <c r="AO13" i="9" s="1"/>
  <c r="CD13" i="9" s="1"/>
  <c r="CF25" i="9"/>
  <c r="AO25" i="9" s="1"/>
  <c r="CD25" i="9" s="1"/>
  <c r="CF17" i="9"/>
  <c r="AO17" i="9" s="1"/>
  <c r="CD17" i="9" s="1"/>
  <c r="CF21" i="9"/>
  <c r="AO21" i="9" s="1"/>
  <c r="CD21" i="9" s="1"/>
  <c r="CF12" i="9"/>
  <c r="AO12" i="9" s="1"/>
  <c r="CD12" i="9" s="1"/>
  <c r="CF30" i="9"/>
  <c r="AO30" i="9" s="1"/>
  <c r="CD30" i="9" s="1"/>
  <c r="CF20" i="9"/>
  <c r="AO20" i="9" s="1"/>
  <c r="CD20" i="9" s="1"/>
  <c r="CF22" i="9"/>
  <c r="AO22" i="9" s="1"/>
  <c r="CD22" i="9" s="1"/>
  <c r="CF24" i="9"/>
  <c r="AO24" i="9" s="1"/>
  <c r="CD24" i="9" s="1"/>
  <c r="CF14" i="9"/>
  <c r="AO14" i="9" s="1"/>
  <c r="CD14" i="9" s="1"/>
  <c r="CF28" i="9"/>
  <c r="AO28" i="9" s="1"/>
  <c r="CD28" i="9" s="1"/>
  <c r="G5" i="7"/>
  <c r="K36" i="3"/>
  <c r="K7" i="3" s="1"/>
  <c r="E7" i="7"/>
  <c r="I36" i="9"/>
  <c r="I7" i="9" s="1"/>
  <c r="CE26" i="9"/>
  <c r="AN26" i="9" s="1"/>
  <c r="CC26" i="9" s="1"/>
  <c r="CE18" i="9"/>
  <c r="AN18" i="9" s="1"/>
  <c r="CC18" i="9" s="1"/>
  <c r="CE16" i="9"/>
  <c r="AN16" i="9" s="1"/>
  <c r="CC16" i="9" s="1"/>
  <c r="CE15" i="9"/>
  <c r="AN15" i="9" s="1"/>
  <c r="CC15" i="9" s="1"/>
  <c r="CE22" i="9"/>
  <c r="AN22" i="9" s="1"/>
  <c r="CC22" i="9" s="1"/>
  <c r="CE12" i="9"/>
  <c r="AN12" i="9" s="1"/>
  <c r="CC12" i="9" s="1"/>
  <c r="CE20" i="9"/>
  <c r="AN20" i="9" s="1"/>
  <c r="CC20" i="9" s="1"/>
  <c r="CE30" i="9"/>
  <c r="AN30" i="9" s="1"/>
  <c r="CC30" i="9" s="1"/>
  <c r="CE24" i="9"/>
  <c r="AN24" i="9" s="1"/>
  <c r="CC24" i="9" s="1"/>
  <c r="CE28" i="9"/>
  <c r="AN28" i="9" s="1"/>
  <c r="CC28" i="9" s="1"/>
  <c r="CE13" i="9"/>
  <c r="AN13" i="9" s="1"/>
  <c r="CC13" i="9" s="1"/>
  <c r="CE14" i="9"/>
  <c r="AN14" i="9" s="1"/>
  <c r="CC14" i="9" s="1"/>
  <c r="CE23" i="9"/>
  <c r="AN23" i="9" s="1"/>
  <c r="CC23" i="9" s="1"/>
  <c r="CE29" i="9"/>
  <c r="AN29" i="9" s="1"/>
  <c r="CC29" i="9" s="1"/>
  <c r="CE21" i="9"/>
  <c r="AN21" i="9" s="1"/>
  <c r="CC21" i="9" s="1"/>
  <c r="CE19" i="9"/>
  <c r="AN19" i="9" s="1"/>
  <c r="CC19" i="9" s="1"/>
  <c r="CE25" i="9"/>
  <c r="AN25" i="9" s="1"/>
  <c r="CC25" i="9" s="1"/>
  <c r="CE11" i="9"/>
  <c r="AN11" i="9" s="1"/>
  <c r="CC11" i="9" s="1"/>
  <c r="CE27" i="9"/>
  <c r="AN27" i="9" s="1"/>
  <c r="CC27" i="9" s="1"/>
  <c r="CE17" i="9"/>
  <c r="AN17" i="9" s="1"/>
  <c r="CC17" i="9" s="1"/>
  <c r="F6" i="7"/>
  <c r="J36" i="5"/>
  <c r="J7" i="5" s="1"/>
  <c r="I55" i="5"/>
  <c r="I55" i="9" s="1"/>
  <c r="I55" i="10" s="1"/>
  <c r="I55" i="11" s="1"/>
  <c r="I55" i="12" s="1"/>
  <c r="I55" i="13" s="1"/>
  <c r="I55" i="14" s="1"/>
  <c r="C9" i="7"/>
  <c r="B10" i="7"/>
  <c r="G36" i="12" s="1"/>
  <c r="G7" i="12" s="1"/>
  <c r="M55" i="5"/>
  <c r="M55" i="9" s="1"/>
  <c r="M55" i="10" s="1"/>
  <c r="M55" i="11" s="1"/>
  <c r="M55" i="12" s="1"/>
  <c r="M55" i="13" s="1"/>
  <c r="M55" i="14" s="1"/>
  <c r="U55" i="5"/>
  <c r="U55" i="9" s="1"/>
  <c r="U55" i="10" s="1"/>
  <c r="U55" i="11" s="1"/>
  <c r="U55" i="12" s="1"/>
  <c r="U55" i="13" s="1"/>
  <c r="U55" i="14" s="1"/>
  <c r="N55" i="5"/>
  <c r="N55" i="9" s="1"/>
  <c r="N55" i="10" s="1"/>
  <c r="N55" i="11" s="1"/>
  <c r="N55" i="12" s="1"/>
  <c r="N55" i="13" s="1"/>
  <c r="N55" i="14" s="1"/>
  <c r="T55" i="5"/>
  <c r="T55" i="9" s="1"/>
  <c r="T55" i="10" s="1"/>
  <c r="T55" i="11" s="1"/>
  <c r="T55" i="12" s="1"/>
  <c r="T55" i="13" s="1"/>
  <c r="T55" i="14" s="1"/>
  <c r="L55" i="5"/>
  <c r="L55" i="9" s="1"/>
  <c r="L55" i="10" s="1"/>
  <c r="L55" i="11" s="1"/>
  <c r="L55" i="12" s="1"/>
  <c r="L55" i="13" s="1"/>
  <c r="L55" i="14" s="1"/>
  <c r="G55" i="5"/>
  <c r="G55" i="9" s="1"/>
  <c r="G55" i="10" s="1"/>
  <c r="G55" i="11" s="1"/>
  <c r="G55" i="12" s="1"/>
  <c r="G55" i="13" s="1"/>
  <c r="G55" i="14" s="1"/>
  <c r="Q55" i="5"/>
  <c r="Q55" i="9" s="1"/>
  <c r="Q55" i="10" s="1"/>
  <c r="Q55" i="11" s="1"/>
  <c r="Q55" i="12" s="1"/>
  <c r="Q55" i="13" s="1"/>
  <c r="Q55" i="14" s="1"/>
  <c r="R55" i="5"/>
  <c r="R55" i="9" s="1"/>
  <c r="R55" i="10" s="1"/>
  <c r="R55" i="11" s="1"/>
  <c r="R55" i="12" s="1"/>
  <c r="R55" i="13" s="1"/>
  <c r="R55" i="14" s="1"/>
  <c r="H55" i="5"/>
  <c r="H55" i="9" s="1"/>
  <c r="H55" i="10" s="1"/>
  <c r="H55" i="11" s="1"/>
  <c r="H55" i="12" s="1"/>
  <c r="H55" i="13" s="1"/>
  <c r="H55" i="14" s="1"/>
  <c r="K55" i="5"/>
  <c r="K55" i="9" s="1"/>
  <c r="K55" i="10" s="1"/>
  <c r="K55" i="11" s="1"/>
  <c r="K55" i="12" s="1"/>
  <c r="K55" i="13" s="1"/>
  <c r="K55" i="14" s="1"/>
  <c r="J55" i="5"/>
  <c r="J55" i="9" s="1"/>
  <c r="J55" i="10" s="1"/>
  <c r="J55" i="11" s="1"/>
  <c r="J55" i="12" s="1"/>
  <c r="J55" i="13" s="1"/>
  <c r="J55" i="14" s="1"/>
  <c r="P55" i="5"/>
  <c r="P55" i="9" s="1"/>
  <c r="P55" i="10" s="1"/>
  <c r="P55" i="11" s="1"/>
  <c r="P55" i="12" s="1"/>
  <c r="P55" i="13" s="1"/>
  <c r="P55" i="14" s="1"/>
  <c r="V55" i="5"/>
  <c r="V55" i="9" s="1"/>
  <c r="V55" i="10" s="1"/>
  <c r="V55" i="11" s="1"/>
  <c r="V55" i="12" s="1"/>
  <c r="V55" i="13" s="1"/>
  <c r="V55" i="14" s="1"/>
  <c r="S55" i="5"/>
  <c r="S55" i="9" s="1"/>
  <c r="S55" i="10" s="1"/>
  <c r="S55" i="11" s="1"/>
  <c r="S55" i="12" s="1"/>
  <c r="S55" i="13" s="1"/>
  <c r="S55" i="14" s="1"/>
  <c r="O55" i="5"/>
  <c r="O55" i="9" s="1"/>
  <c r="O55" i="10" s="1"/>
  <c r="O55" i="11" s="1"/>
  <c r="O55" i="12" s="1"/>
  <c r="O55" i="13" s="1"/>
  <c r="O55" i="14" s="1"/>
  <c r="AN39" i="5"/>
  <c r="K15" i="15" s="1"/>
  <c r="L15" i="15" s="1"/>
  <c r="AN42" i="5"/>
  <c r="K16" i="15" s="1"/>
  <c r="L16" i="15" s="1"/>
  <c r="AN36" i="5"/>
  <c r="K14" i="15" s="1"/>
  <c r="W54" i="5"/>
  <c r="AN39" i="3"/>
  <c r="AN42" i="3"/>
  <c r="AN36" i="3"/>
  <c r="I14" i="15" s="1"/>
  <c r="W54" i="3"/>
  <c r="W55" i="3"/>
  <c r="P47" i="16" l="1"/>
  <c r="P41" i="15"/>
  <c r="R19" i="15"/>
  <c r="P37" i="15" s="1"/>
  <c r="R18" i="15"/>
  <c r="T18" i="15" s="1"/>
  <c r="P37" i="17"/>
  <c r="J29" i="17"/>
  <c r="R29" i="17" s="1"/>
  <c r="P38" i="17"/>
  <c r="L14" i="15"/>
  <c r="L17" i="15" s="1"/>
  <c r="L28" i="15" s="1"/>
  <c r="K17" i="15"/>
  <c r="D9" i="7"/>
  <c r="H36" i="11"/>
  <c r="H7" i="11" s="1"/>
  <c r="CE15" i="10"/>
  <c r="AN15" i="10" s="1"/>
  <c r="CC15" i="10" s="1"/>
  <c r="CE23" i="10"/>
  <c r="AN23" i="10" s="1"/>
  <c r="CC23" i="10" s="1"/>
  <c r="CE12" i="10"/>
  <c r="AN12" i="10" s="1"/>
  <c r="CC12" i="10" s="1"/>
  <c r="CE22" i="10"/>
  <c r="AN22" i="10" s="1"/>
  <c r="CC22" i="10" s="1"/>
  <c r="CE17" i="10"/>
  <c r="AN17" i="10" s="1"/>
  <c r="CC17" i="10" s="1"/>
  <c r="CE25" i="10"/>
  <c r="AN25" i="10" s="1"/>
  <c r="CC25" i="10" s="1"/>
  <c r="CE14" i="10"/>
  <c r="AN14" i="10" s="1"/>
  <c r="CC14" i="10" s="1"/>
  <c r="CE24" i="10"/>
  <c r="AN24" i="10" s="1"/>
  <c r="CC24" i="10" s="1"/>
  <c r="CE19" i="10"/>
  <c r="AN19" i="10" s="1"/>
  <c r="CC19" i="10" s="1"/>
  <c r="CE27" i="10"/>
  <c r="AN27" i="10" s="1"/>
  <c r="CC27" i="10" s="1"/>
  <c r="CE16" i="10"/>
  <c r="AN16" i="10" s="1"/>
  <c r="CC16" i="10" s="1"/>
  <c r="CE26" i="10"/>
  <c r="AN26" i="10" s="1"/>
  <c r="CC26" i="10" s="1"/>
  <c r="CE30" i="10"/>
  <c r="AN30" i="10" s="1"/>
  <c r="CC30" i="10" s="1"/>
  <c r="CE29" i="10"/>
  <c r="AN29" i="10" s="1"/>
  <c r="CC29" i="10" s="1"/>
  <c r="CE13" i="10"/>
  <c r="AN13" i="10" s="1"/>
  <c r="CC13" i="10" s="1"/>
  <c r="CE21" i="10"/>
  <c r="AN21" i="10" s="1"/>
  <c r="CC21" i="10" s="1"/>
  <c r="CE18" i="10"/>
  <c r="AN18" i="10" s="1"/>
  <c r="CC18" i="10" s="1"/>
  <c r="CE20" i="10"/>
  <c r="AN20" i="10" s="1"/>
  <c r="CC20" i="10" s="1"/>
  <c r="CE28" i="10"/>
  <c r="AN28" i="10" s="1"/>
  <c r="CC28" i="10" s="1"/>
  <c r="CE11" i="10"/>
  <c r="AN11" i="10" s="1"/>
  <c r="CC11" i="10" s="1"/>
  <c r="J14" i="15"/>
  <c r="Q14" i="15"/>
  <c r="AO42" i="3"/>
  <c r="AO42" i="5" s="1"/>
  <c r="AO42" i="9" s="1"/>
  <c r="AO42" i="10" s="1"/>
  <c r="AO42" i="11" s="1"/>
  <c r="AO42" i="12" s="1"/>
  <c r="AO42" i="13" s="1"/>
  <c r="AO42" i="14" s="1"/>
  <c r="I16" i="15"/>
  <c r="CF12" i="10"/>
  <c r="AO12" i="10" s="1"/>
  <c r="CD12" i="10" s="1"/>
  <c r="CF22" i="10"/>
  <c r="AO22" i="10" s="1"/>
  <c r="CD22" i="10" s="1"/>
  <c r="CF17" i="10"/>
  <c r="AO17" i="10" s="1"/>
  <c r="CD17" i="10" s="1"/>
  <c r="CF25" i="10"/>
  <c r="AO25" i="10" s="1"/>
  <c r="CD25" i="10" s="1"/>
  <c r="CF14" i="10"/>
  <c r="AO14" i="10" s="1"/>
  <c r="CD14" i="10" s="1"/>
  <c r="CF24" i="10"/>
  <c r="AO24" i="10" s="1"/>
  <c r="CD24" i="10" s="1"/>
  <c r="CF19" i="10"/>
  <c r="AO19" i="10" s="1"/>
  <c r="CD19" i="10" s="1"/>
  <c r="CF27" i="10"/>
  <c r="AO27" i="10" s="1"/>
  <c r="CD27" i="10" s="1"/>
  <c r="CF16" i="10"/>
  <c r="AO16" i="10" s="1"/>
  <c r="CD16" i="10" s="1"/>
  <c r="CF26" i="10"/>
  <c r="AO26" i="10" s="1"/>
  <c r="CD26" i="10" s="1"/>
  <c r="CF30" i="10"/>
  <c r="AO30" i="10" s="1"/>
  <c r="CD30" i="10" s="1"/>
  <c r="CF29" i="10"/>
  <c r="AO29" i="10" s="1"/>
  <c r="CD29" i="10" s="1"/>
  <c r="CF13" i="10"/>
  <c r="AO13" i="10" s="1"/>
  <c r="CD13" i="10" s="1"/>
  <c r="CF21" i="10"/>
  <c r="AO21" i="10" s="1"/>
  <c r="CD21" i="10" s="1"/>
  <c r="CF18" i="10"/>
  <c r="AO18" i="10" s="1"/>
  <c r="CD18" i="10" s="1"/>
  <c r="CF20" i="10"/>
  <c r="AO20" i="10" s="1"/>
  <c r="CD20" i="10" s="1"/>
  <c r="CF28" i="10"/>
  <c r="AO28" i="10" s="1"/>
  <c r="CD28" i="10" s="1"/>
  <c r="CF11" i="10"/>
  <c r="AO11" i="10" s="1"/>
  <c r="CD11" i="10" s="1"/>
  <c r="CF15" i="10"/>
  <c r="AO15" i="10" s="1"/>
  <c r="CD15" i="10" s="1"/>
  <c r="CF23" i="10"/>
  <c r="AO23" i="10" s="1"/>
  <c r="CD23" i="10" s="1"/>
  <c r="W55" i="13"/>
  <c r="AO39" i="3"/>
  <c r="AO39" i="5" s="1"/>
  <c r="AO39" i="9" s="1"/>
  <c r="AO39" i="10" s="1"/>
  <c r="AO39" i="11" s="1"/>
  <c r="AO39" i="12" s="1"/>
  <c r="AO39" i="13" s="1"/>
  <c r="AO39" i="14" s="1"/>
  <c r="I15" i="15"/>
  <c r="F7" i="7"/>
  <c r="J36" i="9"/>
  <c r="J7" i="9" s="1"/>
  <c r="G6" i="7"/>
  <c r="K36" i="5"/>
  <c r="K7" i="5" s="1"/>
  <c r="H5" i="7"/>
  <c r="L36" i="3"/>
  <c r="L7" i="3" s="1"/>
  <c r="E8" i="7"/>
  <c r="I36" i="10"/>
  <c r="I7" i="10" s="1"/>
  <c r="W55" i="11"/>
  <c r="W55" i="9"/>
  <c r="W55" i="14"/>
  <c r="W55" i="10"/>
  <c r="W55" i="12"/>
  <c r="B11" i="7"/>
  <c r="G36" i="13" s="1"/>
  <c r="G7" i="13" s="1"/>
  <c r="C10" i="7"/>
  <c r="W55" i="5"/>
  <c r="AO36" i="3"/>
  <c r="AN45" i="5"/>
  <c r="AN45" i="3"/>
  <c r="P47" i="17" l="1"/>
  <c r="T19" i="15"/>
  <c r="P36" i="15"/>
  <c r="I17" i="15"/>
  <c r="Q17" i="15" s="1"/>
  <c r="I5" i="7"/>
  <c r="M36" i="3"/>
  <c r="M7" i="3" s="1"/>
  <c r="CE16" i="11"/>
  <c r="AN16" i="11" s="1"/>
  <c r="CC16" i="11" s="1"/>
  <c r="CE17" i="11"/>
  <c r="AN17" i="11" s="1"/>
  <c r="CC17" i="11" s="1"/>
  <c r="CE18" i="11"/>
  <c r="AN18" i="11" s="1"/>
  <c r="CC18" i="11" s="1"/>
  <c r="CE19" i="11"/>
  <c r="AN19" i="11" s="1"/>
  <c r="CC19" i="11" s="1"/>
  <c r="CE20" i="11"/>
  <c r="AN20" i="11" s="1"/>
  <c r="CC20" i="11" s="1"/>
  <c r="CE21" i="11"/>
  <c r="AN21" i="11" s="1"/>
  <c r="CC21" i="11" s="1"/>
  <c r="CE22" i="11"/>
  <c r="AN22" i="11" s="1"/>
  <c r="CC22" i="11" s="1"/>
  <c r="CE23" i="11"/>
  <c r="AN23" i="11" s="1"/>
  <c r="CC23" i="11" s="1"/>
  <c r="CE24" i="11"/>
  <c r="AN24" i="11" s="1"/>
  <c r="CC24" i="11" s="1"/>
  <c r="CE25" i="11"/>
  <c r="AN25" i="11" s="1"/>
  <c r="CC25" i="11" s="1"/>
  <c r="CE26" i="11"/>
  <c r="AN26" i="11" s="1"/>
  <c r="CC26" i="11" s="1"/>
  <c r="CE11" i="11"/>
  <c r="AN11" i="11" s="1"/>
  <c r="CC11" i="11" s="1"/>
  <c r="CE27" i="11"/>
  <c r="AN27" i="11" s="1"/>
  <c r="CC27" i="11" s="1"/>
  <c r="CE12" i="11"/>
  <c r="AN12" i="11" s="1"/>
  <c r="CC12" i="11" s="1"/>
  <c r="CE28" i="11"/>
  <c r="AN28" i="11" s="1"/>
  <c r="CC28" i="11" s="1"/>
  <c r="CE13" i="11"/>
  <c r="AN13" i="11" s="1"/>
  <c r="CC13" i="11" s="1"/>
  <c r="CE29" i="11"/>
  <c r="AN29" i="11" s="1"/>
  <c r="CC29" i="11" s="1"/>
  <c r="CE14" i="11"/>
  <c r="AN14" i="11" s="1"/>
  <c r="CC14" i="11" s="1"/>
  <c r="CE30" i="11"/>
  <c r="AN30" i="11" s="1"/>
  <c r="CC30" i="11" s="1"/>
  <c r="CE15" i="11"/>
  <c r="AN15" i="11" s="1"/>
  <c r="CC15" i="11" s="1"/>
  <c r="CF30" i="11"/>
  <c r="AO30" i="11" s="1"/>
  <c r="CD30" i="11" s="1"/>
  <c r="CF15" i="11"/>
  <c r="AO15" i="11" s="1"/>
  <c r="CD15" i="11" s="1"/>
  <c r="CF16" i="11"/>
  <c r="AO16" i="11" s="1"/>
  <c r="CD16" i="11" s="1"/>
  <c r="CF22" i="11"/>
  <c r="AO22" i="11" s="1"/>
  <c r="CD22" i="11" s="1"/>
  <c r="CF17" i="11"/>
  <c r="AO17" i="11" s="1"/>
  <c r="CD17" i="11" s="1"/>
  <c r="CF18" i="11"/>
  <c r="AO18" i="11" s="1"/>
  <c r="CD18" i="11" s="1"/>
  <c r="CF24" i="11"/>
  <c r="AO24" i="11" s="1"/>
  <c r="CD24" i="11" s="1"/>
  <c r="CF26" i="11"/>
  <c r="AO26" i="11" s="1"/>
  <c r="CD26" i="11" s="1"/>
  <c r="CF11" i="11"/>
  <c r="AO11" i="11" s="1"/>
  <c r="CD11" i="11" s="1"/>
  <c r="CF28" i="11"/>
  <c r="AO28" i="11" s="1"/>
  <c r="CD28" i="11" s="1"/>
  <c r="CF19" i="11"/>
  <c r="AO19" i="11" s="1"/>
  <c r="CD19" i="11" s="1"/>
  <c r="CF21" i="11"/>
  <c r="AO21" i="11" s="1"/>
  <c r="CD21" i="11" s="1"/>
  <c r="CF23" i="11"/>
  <c r="AO23" i="11" s="1"/>
  <c r="CD23" i="11" s="1"/>
  <c r="CF12" i="11"/>
  <c r="AO12" i="11" s="1"/>
  <c r="CD12" i="11" s="1"/>
  <c r="CF29" i="11"/>
  <c r="AO29" i="11" s="1"/>
  <c r="CD29" i="11" s="1"/>
  <c r="CF25" i="11"/>
  <c r="AO25" i="11" s="1"/>
  <c r="CD25" i="11" s="1"/>
  <c r="CF13" i="11"/>
  <c r="AO13" i="11" s="1"/>
  <c r="CD13" i="11" s="1"/>
  <c r="CF14" i="11"/>
  <c r="AO14" i="11" s="1"/>
  <c r="CD14" i="11" s="1"/>
  <c r="CF20" i="11"/>
  <c r="AO20" i="11" s="1"/>
  <c r="CD20" i="11" s="1"/>
  <c r="CF27" i="11"/>
  <c r="AO27" i="11" s="1"/>
  <c r="CD27" i="11" s="1"/>
  <c r="H6" i="7"/>
  <c r="L36" i="5"/>
  <c r="L7" i="5" s="1"/>
  <c r="J16" i="15"/>
  <c r="R16" i="15" s="1"/>
  <c r="Q16" i="15"/>
  <c r="G7" i="7"/>
  <c r="K36" i="9"/>
  <c r="K7" i="9" s="1"/>
  <c r="Q15" i="15"/>
  <c r="J15" i="15"/>
  <c r="R15" i="15" s="1"/>
  <c r="F8" i="7"/>
  <c r="J36" i="10"/>
  <c r="J7" i="10" s="1"/>
  <c r="S14" i="15"/>
  <c r="O32" i="15"/>
  <c r="E9" i="7"/>
  <c r="I36" i="11"/>
  <c r="I7" i="11" s="1"/>
  <c r="D10" i="7"/>
  <c r="H36" i="12"/>
  <c r="H7" i="12" s="1"/>
  <c r="R14" i="15"/>
  <c r="AO36" i="5"/>
  <c r="AO36" i="9" s="1"/>
  <c r="AO36" i="10" s="1"/>
  <c r="AO36" i="11" s="1"/>
  <c r="AO36" i="12" s="1"/>
  <c r="AO36" i="13" s="1"/>
  <c r="AO36" i="14" s="1"/>
  <c r="AO45" i="14" s="1"/>
  <c r="B12" i="7"/>
  <c r="G36" i="14" s="1"/>
  <c r="G7" i="14" s="1"/>
  <c r="C11" i="7"/>
  <c r="AO45" i="3"/>
  <c r="AO45" i="12" l="1"/>
  <c r="AO45" i="10"/>
  <c r="AO45" i="11"/>
  <c r="AO45" i="9"/>
  <c r="AO45" i="5"/>
  <c r="J17" i="15"/>
  <c r="J28" i="15" s="1"/>
  <c r="R28" i="15" s="1"/>
  <c r="S15" i="15"/>
  <c r="T15" i="15" s="1"/>
  <c r="O33" i="15"/>
  <c r="P33" i="15" s="1"/>
  <c r="F9" i="7"/>
  <c r="J36" i="11"/>
  <c r="J7" i="11" s="1"/>
  <c r="H7" i="7"/>
  <c r="L36" i="9"/>
  <c r="L7" i="9" s="1"/>
  <c r="CF20" i="12"/>
  <c r="AO20" i="12" s="1"/>
  <c r="CD20" i="12" s="1"/>
  <c r="CF18" i="12"/>
  <c r="AO18" i="12" s="1"/>
  <c r="CD18" i="12" s="1"/>
  <c r="CF13" i="12"/>
  <c r="AO13" i="12" s="1"/>
  <c r="CD13" i="12" s="1"/>
  <c r="CF26" i="12"/>
  <c r="AO26" i="12" s="1"/>
  <c r="CD26" i="12" s="1"/>
  <c r="CF16" i="12"/>
  <c r="AO16" i="12" s="1"/>
  <c r="CD16" i="12" s="1"/>
  <c r="CF11" i="12"/>
  <c r="AO11" i="12" s="1"/>
  <c r="CD11" i="12" s="1"/>
  <c r="CF14" i="12"/>
  <c r="AO14" i="12" s="1"/>
  <c r="CD14" i="12" s="1"/>
  <c r="CF19" i="12"/>
  <c r="AO19" i="12" s="1"/>
  <c r="CD19" i="12" s="1"/>
  <c r="CF17" i="12"/>
  <c r="AO17" i="12" s="1"/>
  <c r="CD17" i="12" s="1"/>
  <c r="CF27" i="12"/>
  <c r="AO27" i="12" s="1"/>
  <c r="CD27" i="12" s="1"/>
  <c r="CF24" i="12"/>
  <c r="AO24" i="12" s="1"/>
  <c r="CD24" i="12" s="1"/>
  <c r="CF22" i="12"/>
  <c r="AO22" i="12" s="1"/>
  <c r="CD22" i="12" s="1"/>
  <c r="CF30" i="12"/>
  <c r="AO30" i="12" s="1"/>
  <c r="CD30" i="12" s="1"/>
  <c r="CF25" i="12"/>
  <c r="AO25" i="12" s="1"/>
  <c r="CD25" i="12" s="1"/>
  <c r="CF12" i="12"/>
  <c r="AO12" i="12" s="1"/>
  <c r="CD12" i="12" s="1"/>
  <c r="CF15" i="12"/>
  <c r="AO15" i="12" s="1"/>
  <c r="CD15" i="12" s="1"/>
  <c r="CF28" i="12"/>
  <c r="AO28" i="12" s="1"/>
  <c r="CD28" i="12" s="1"/>
  <c r="CF29" i="12"/>
  <c r="AO29" i="12" s="1"/>
  <c r="CD29" i="12" s="1"/>
  <c r="CF23" i="12"/>
  <c r="AO23" i="12" s="1"/>
  <c r="CD23" i="12" s="1"/>
  <c r="CF21" i="12"/>
  <c r="AO21" i="12" s="1"/>
  <c r="CD21" i="12" s="1"/>
  <c r="CE30" i="12"/>
  <c r="AN30" i="12" s="1"/>
  <c r="CC30" i="12" s="1"/>
  <c r="CE27" i="12"/>
  <c r="AN27" i="12" s="1"/>
  <c r="CC27" i="12" s="1"/>
  <c r="CE21" i="12"/>
  <c r="AN21" i="12" s="1"/>
  <c r="CC21" i="12" s="1"/>
  <c r="CE18" i="12"/>
  <c r="AN18" i="12" s="1"/>
  <c r="CC18" i="12" s="1"/>
  <c r="CE17" i="12"/>
  <c r="AN17" i="12" s="1"/>
  <c r="CC17" i="12" s="1"/>
  <c r="CE29" i="12"/>
  <c r="AN29" i="12" s="1"/>
  <c r="CC29" i="12" s="1"/>
  <c r="CE15" i="12"/>
  <c r="AN15" i="12" s="1"/>
  <c r="CC15" i="12" s="1"/>
  <c r="CE25" i="12"/>
  <c r="AN25" i="12" s="1"/>
  <c r="CC25" i="12" s="1"/>
  <c r="CE12" i="12"/>
  <c r="AN12" i="12" s="1"/>
  <c r="CC12" i="12" s="1"/>
  <c r="CE23" i="12"/>
  <c r="AN23" i="12" s="1"/>
  <c r="CC23" i="12" s="1"/>
  <c r="CE14" i="12"/>
  <c r="AN14" i="12" s="1"/>
  <c r="CC14" i="12" s="1"/>
  <c r="CE20" i="12"/>
  <c r="AN20" i="12" s="1"/>
  <c r="CC20" i="12" s="1"/>
  <c r="CE28" i="12"/>
  <c r="AN28" i="12" s="1"/>
  <c r="CC28" i="12" s="1"/>
  <c r="CE22" i="12"/>
  <c r="AN22" i="12" s="1"/>
  <c r="CC22" i="12" s="1"/>
  <c r="CE16" i="12"/>
  <c r="AN16" i="12" s="1"/>
  <c r="CC16" i="12" s="1"/>
  <c r="CE24" i="12"/>
  <c r="AN24" i="12" s="1"/>
  <c r="CC24" i="12" s="1"/>
  <c r="CE11" i="12"/>
  <c r="AN11" i="12" s="1"/>
  <c r="CC11" i="12" s="1"/>
  <c r="CE19" i="12"/>
  <c r="AN19" i="12" s="1"/>
  <c r="CC19" i="12" s="1"/>
  <c r="CE13" i="12"/>
  <c r="AN13" i="12" s="1"/>
  <c r="CC13" i="12" s="1"/>
  <c r="CE26" i="12"/>
  <c r="AN26" i="12" s="1"/>
  <c r="CC26" i="12" s="1"/>
  <c r="S16" i="15"/>
  <c r="T16" i="15" s="1"/>
  <c r="O34" i="15"/>
  <c r="P34" i="15" s="1"/>
  <c r="D11" i="7"/>
  <c r="H36" i="13"/>
  <c r="H7" i="13" s="1"/>
  <c r="T14" i="15"/>
  <c r="P32" i="15"/>
  <c r="G8" i="7"/>
  <c r="K36" i="10"/>
  <c r="K7" i="10" s="1"/>
  <c r="I6" i="7"/>
  <c r="M36" i="5"/>
  <c r="M7" i="5" s="1"/>
  <c r="AO45" i="13"/>
  <c r="E10" i="7"/>
  <c r="I36" i="12"/>
  <c r="I7" i="12" s="1"/>
  <c r="J5" i="7"/>
  <c r="N36" i="3"/>
  <c r="N7" i="3" s="1"/>
  <c r="C12" i="7"/>
  <c r="B13" i="7"/>
  <c r="O35" i="15" l="1"/>
  <c r="R17" i="15"/>
  <c r="P35" i="15"/>
  <c r="P46" i="15" s="1"/>
  <c r="CE14" i="13"/>
  <c r="AN14" i="13" s="1"/>
  <c r="CC14" i="13" s="1"/>
  <c r="CE28" i="13"/>
  <c r="AN28" i="13" s="1"/>
  <c r="CC28" i="13" s="1"/>
  <c r="CE15" i="13"/>
  <c r="AN15" i="13" s="1"/>
  <c r="CC15" i="13" s="1"/>
  <c r="CE21" i="13"/>
  <c r="AN21" i="13" s="1"/>
  <c r="CC21" i="13" s="1"/>
  <c r="CE13" i="13"/>
  <c r="AN13" i="13" s="1"/>
  <c r="CC13" i="13" s="1"/>
  <c r="CE29" i="13"/>
  <c r="AN29" i="13" s="1"/>
  <c r="CC29" i="13" s="1"/>
  <c r="CE24" i="13"/>
  <c r="AN24" i="13" s="1"/>
  <c r="CC24" i="13" s="1"/>
  <c r="CE27" i="13"/>
  <c r="AN27" i="13" s="1"/>
  <c r="CC27" i="13" s="1"/>
  <c r="CE11" i="13"/>
  <c r="AN11" i="13" s="1"/>
  <c r="CC11" i="13" s="1"/>
  <c r="CE22" i="13"/>
  <c r="AN22" i="13" s="1"/>
  <c r="CC22" i="13" s="1"/>
  <c r="CE20" i="13"/>
  <c r="AN20" i="13" s="1"/>
  <c r="CC20" i="13" s="1"/>
  <c r="CE25" i="13"/>
  <c r="AN25" i="13" s="1"/>
  <c r="CC25" i="13" s="1"/>
  <c r="CE23" i="13"/>
  <c r="AN23" i="13" s="1"/>
  <c r="CC23" i="13" s="1"/>
  <c r="CE16" i="13"/>
  <c r="AN16" i="13" s="1"/>
  <c r="CC16" i="13" s="1"/>
  <c r="CE19" i="13"/>
  <c r="AN19" i="13" s="1"/>
  <c r="CC19" i="13" s="1"/>
  <c r="CE30" i="13"/>
  <c r="AN30" i="13" s="1"/>
  <c r="CC30" i="13" s="1"/>
  <c r="CE17" i="13"/>
  <c r="AN17" i="13" s="1"/>
  <c r="CC17" i="13" s="1"/>
  <c r="CE12" i="13"/>
  <c r="AN12" i="13" s="1"/>
  <c r="CC12" i="13" s="1"/>
  <c r="CE26" i="13"/>
  <c r="AN26" i="13" s="1"/>
  <c r="CC26" i="13" s="1"/>
  <c r="CE18" i="13"/>
  <c r="AN18" i="13" s="1"/>
  <c r="CC18" i="13" s="1"/>
  <c r="H8" i="7"/>
  <c r="L36" i="10"/>
  <c r="L7" i="10" s="1"/>
  <c r="E11" i="7"/>
  <c r="I36" i="13"/>
  <c r="I7" i="13" s="1"/>
  <c r="K5" i="7"/>
  <c r="O36" i="3"/>
  <c r="O7" i="3" s="1"/>
  <c r="F10" i="7"/>
  <c r="J36" i="12"/>
  <c r="J7" i="12" s="1"/>
  <c r="I7" i="7"/>
  <c r="M36" i="9"/>
  <c r="M7" i="9" s="1"/>
  <c r="S17" i="15"/>
  <c r="CF22" i="13"/>
  <c r="AO22" i="13" s="1"/>
  <c r="CD22" i="13" s="1"/>
  <c r="CF21" i="13"/>
  <c r="AO21" i="13" s="1"/>
  <c r="CD21" i="13" s="1"/>
  <c r="CF20" i="13"/>
  <c r="AO20" i="13" s="1"/>
  <c r="CD20" i="13" s="1"/>
  <c r="CF18" i="13"/>
  <c r="AO18" i="13" s="1"/>
  <c r="CD18" i="13" s="1"/>
  <c r="CF16" i="13"/>
  <c r="AO16" i="13" s="1"/>
  <c r="CD16" i="13" s="1"/>
  <c r="CF19" i="13"/>
  <c r="AO19" i="13" s="1"/>
  <c r="CD19" i="13" s="1"/>
  <c r="CF30" i="13"/>
  <c r="AO30" i="13" s="1"/>
  <c r="CD30" i="13" s="1"/>
  <c r="CF17" i="13"/>
  <c r="AO17" i="13" s="1"/>
  <c r="CD17" i="13" s="1"/>
  <c r="CF12" i="13"/>
  <c r="AO12" i="13" s="1"/>
  <c r="CD12" i="13" s="1"/>
  <c r="CF14" i="13"/>
  <c r="AO14" i="13" s="1"/>
  <c r="CD14" i="13" s="1"/>
  <c r="CF28" i="13"/>
  <c r="AO28" i="13" s="1"/>
  <c r="CD28" i="13" s="1"/>
  <c r="CF29" i="13"/>
  <c r="AO29" i="13" s="1"/>
  <c r="CD29" i="13" s="1"/>
  <c r="CF15" i="13"/>
  <c r="AO15" i="13" s="1"/>
  <c r="CD15" i="13" s="1"/>
  <c r="CF13" i="13"/>
  <c r="AO13" i="13" s="1"/>
  <c r="CD13" i="13" s="1"/>
  <c r="CF26" i="13"/>
  <c r="AO26" i="13" s="1"/>
  <c r="CD26" i="13" s="1"/>
  <c r="CF24" i="13"/>
  <c r="AO24" i="13" s="1"/>
  <c r="CD24" i="13" s="1"/>
  <c r="CF27" i="13"/>
  <c r="AO27" i="13" s="1"/>
  <c r="CD27" i="13" s="1"/>
  <c r="CF11" i="13"/>
  <c r="AO11" i="13" s="1"/>
  <c r="CD11" i="13" s="1"/>
  <c r="CF25" i="13"/>
  <c r="AO25" i="13" s="1"/>
  <c r="CD25" i="13" s="1"/>
  <c r="CF23" i="13"/>
  <c r="AO23" i="13" s="1"/>
  <c r="CD23" i="13" s="1"/>
  <c r="G9" i="7"/>
  <c r="K36" i="11"/>
  <c r="K7" i="11" s="1"/>
  <c r="J6" i="7"/>
  <c r="N36" i="5"/>
  <c r="N7" i="5" s="1"/>
  <c r="D12" i="7"/>
  <c r="H36" i="14"/>
  <c r="H7" i="14" s="1"/>
  <c r="T17" i="15"/>
  <c r="T28" i="15" s="1"/>
  <c r="C13" i="7"/>
  <c r="D13" i="7" s="1"/>
  <c r="E13" i="7" s="1"/>
  <c r="F13" i="7" s="1"/>
  <c r="G13" i="7" s="1"/>
  <c r="H13" i="7" s="1"/>
  <c r="I13" i="7" s="1"/>
  <c r="J13" i="7" s="1"/>
  <c r="K13" i="7" s="1"/>
  <c r="L13" i="7" s="1"/>
  <c r="M13" i="7" s="1"/>
  <c r="N13" i="7" s="1"/>
  <c r="O13" i="7" s="1"/>
  <c r="P13" i="7" s="1"/>
  <c r="Q13" i="7" s="1"/>
  <c r="R13" i="7" s="1"/>
  <c r="S13" i="7" s="1"/>
  <c r="T13" i="7" s="1"/>
  <c r="U13" i="7" s="1"/>
  <c r="V13" i="7" s="1"/>
  <c r="W13" i="7" s="1"/>
  <c r="X13" i="7" s="1"/>
  <c r="Y13" i="7" s="1"/>
  <c r="Z13" i="7" s="1"/>
  <c r="AA13" i="7" s="1"/>
  <c r="AB13" i="7" s="1"/>
  <c r="AC13" i="7" s="1"/>
  <c r="B14" i="7"/>
  <c r="C14" i="7" s="1"/>
  <c r="D14" i="7" s="1"/>
  <c r="E14" i="7" s="1"/>
  <c r="F14" i="7" s="1"/>
  <c r="G14" i="7" s="1"/>
  <c r="H14" i="7" s="1"/>
  <c r="I14" i="7" s="1"/>
  <c r="J14" i="7" s="1"/>
  <c r="K14" i="7" s="1"/>
  <c r="L14" i="7" s="1"/>
  <c r="M14" i="7" s="1"/>
  <c r="N14" i="7" s="1"/>
  <c r="O14" i="7" s="1"/>
  <c r="P14" i="7" s="1"/>
  <c r="Q14" i="7" s="1"/>
  <c r="R14" i="7" s="1"/>
  <c r="S14" i="7" s="1"/>
  <c r="T14" i="7" s="1"/>
  <c r="U14" i="7" s="1"/>
  <c r="V14" i="7" s="1"/>
  <c r="W14" i="7" s="1"/>
  <c r="X14" i="7" s="1"/>
  <c r="Y14" i="7" s="1"/>
  <c r="Z14" i="7" s="1"/>
  <c r="AA14" i="7" s="1"/>
  <c r="AB14" i="7" s="1"/>
  <c r="AC14" i="7" s="1"/>
  <c r="AD14" i="7" s="1"/>
  <c r="AE14" i="7" s="1"/>
  <c r="AF14" i="7" s="1"/>
  <c r="E12" i="7" l="1"/>
  <c r="I36" i="14"/>
  <c r="I7" i="14" s="1"/>
  <c r="F11" i="7"/>
  <c r="J36" i="13"/>
  <c r="J7" i="13" s="1"/>
  <c r="J7" i="7"/>
  <c r="N36" i="9"/>
  <c r="N7" i="9" s="1"/>
  <c r="K6" i="7"/>
  <c r="O36" i="5"/>
  <c r="O7" i="5" s="1"/>
  <c r="I8" i="7"/>
  <c r="M36" i="10"/>
  <c r="M7" i="10" s="1"/>
  <c r="H9" i="7"/>
  <c r="L36" i="11"/>
  <c r="L7" i="11" s="1"/>
  <c r="G10" i="7"/>
  <c r="K36" i="12"/>
  <c r="K7" i="12" s="1"/>
  <c r="CF25" i="14"/>
  <c r="AO25" i="14" s="1"/>
  <c r="CD25" i="14" s="1"/>
  <c r="CF23" i="14"/>
  <c r="AO23" i="14" s="1"/>
  <c r="CD23" i="14" s="1"/>
  <c r="CF18" i="14"/>
  <c r="AO18" i="14" s="1"/>
  <c r="CD18" i="14" s="1"/>
  <c r="CF21" i="14"/>
  <c r="AO21" i="14" s="1"/>
  <c r="CD21" i="14" s="1"/>
  <c r="CF16" i="14"/>
  <c r="AO16" i="14" s="1"/>
  <c r="CD16" i="14" s="1"/>
  <c r="CF19" i="14"/>
  <c r="AO19" i="14" s="1"/>
  <c r="CD19" i="14" s="1"/>
  <c r="CF30" i="14"/>
  <c r="AO30" i="14" s="1"/>
  <c r="CD30" i="14" s="1"/>
  <c r="CF17" i="14"/>
  <c r="AO17" i="14" s="1"/>
  <c r="CD17" i="14" s="1"/>
  <c r="CF15" i="14"/>
  <c r="AO15" i="14" s="1"/>
  <c r="CD15" i="14" s="1"/>
  <c r="CF14" i="14"/>
  <c r="AO14" i="14" s="1"/>
  <c r="CD14" i="14" s="1"/>
  <c r="CF28" i="14"/>
  <c r="AO28" i="14" s="1"/>
  <c r="CD28" i="14" s="1"/>
  <c r="CF12" i="14"/>
  <c r="AO12" i="14" s="1"/>
  <c r="CD12" i="14" s="1"/>
  <c r="CF26" i="14"/>
  <c r="AO26" i="14" s="1"/>
  <c r="CD26" i="14" s="1"/>
  <c r="CF29" i="14"/>
  <c r="AO29" i="14" s="1"/>
  <c r="CD29" i="14" s="1"/>
  <c r="CF13" i="14"/>
  <c r="AO13" i="14" s="1"/>
  <c r="CD13" i="14" s="1"/>
  <c r="CF24" i="14"/>
  <c r="AO24" i="14" s="1"/>
  <c r="CD24" i="14" s="1"/>
  <c r="CF27" i="14"/>
  <c r="AO27" i="14" s="1"/>
  <c r="CD27" i="14" s="1"/>
  <c r="CF11" i="14"/>
  <c r="AO11" i="14" s="1"/>
  <c r="CD11" i="14" s="1"/>
  <c r="CF22" i="14"/>
  <c r="AO22" i="14" s="1"/>
  <c r="CD22" i="14" s="1"/>
  <c r="CF20" i="14"/>
  <c r="AO20" i="14" s="1"/>
  <c r="CD20" i="14" s="1"/>
  <c r="L5" i="7"/>
  <c r="P36" i="3"/>
  <c r="P7" i="3" s="1"/>
  <c r="CE16" i="14"/>
  <c r="AN16" i="14" s="1"/>
  <c r="CC16" i="14" s="1"/>
  <c r="CE25" i="14"/>
  <c r="AN25" i="14" s="1"/>
  <c r="CC25" i="14" s="1"/>
  <c r="CE27" i="14"/>
  <c r="AN27" i="14" s="1"/>
  <c r="CC27" i="14" s="1"/>
  <c r="CE14" i="14"/>
  <c r="AN14" i="14" s="1"/>
  <c r="CC14" i="14" s="1"/>
  <c r="CE23" i="14"/>
  <c r="AN23" i="14" s="1"/>
  <c r="CC23" i="14" s="1"/>
  <c r="CE28" i="14"/>
  <c r="AN28" i="14" s="1"/>
  <c r="CC28" i="14" s="1"/>
  <c r="CE12" i="14"/>
  <c r="AN12" i="14" s="1"/>
  <c r="CC12" i="14" s="1"/>
  <c r="CE21" i="14"/>
  <c r="AN21" i="14" s="1"/>
  <c r="CC21" i="14" s="1"/>
  <c r="CE24" i="14"/>
  <c r="AN24" i="14" s="1"/>
  <c r="CC24" i="14" s="1"/>
  <c r="CE22" i="14"/>
  <c r="AN22" i="14" s="1"/>
  <c r="CC22" i="14" s="1"/>
  <c r="CE26" i="14"/>
  <c r="AN26" i="14" s="1"/>
  <c r="CC26" i="14" s="1"/>
  <c r="CE19" i="14"/>
  <c r="AN19" i="14" s="1"/>
  <c r="CC19" i="14" s="1"/>
  <c r="CE17" i="14"/>
  <c r="AN17" i="14" s="1"/>
  <c r="CC17" i="14" s="1"/>
  <c r="CE15" i="14"/>
  <c r="AN15" i="14" s="1"/>
  <c r="CC15" i="14" s="1"/>
  <c r="CE20" i="14"/>
  <c r="AN20" i="14" s="1"/>
  <c r="CC20" i="14" s="1"/>
  <c r="CE29" i="14"/>
  <c r="AN29" i="14" s="1"/>
  <c r="CC29" i="14" s="1"/>
  <c r="CE13" i="14"/>
  <c r="AN13" i="14" s="1"/>
  <c r="CC13" i="14" s="1"/>
  <c r="CE18" i="14"/>
  <c r="AN18" i="14" s="1"/>
  <c r="CC18" i="14" s="1"/>
  <c r="CE11" i="14"/>
  <c r="AN11" i="14" s="1"/>
  <c r="CC11" i="14" s="1"/>
  <c r="CE30" i="14"/>
  <c r="AN30" i="14" s="1"/>
  <c r="CC30" i="14" s="1"/>
  <c r="M5" i="7" l="1"/>
  <c r="Q36" i="3"/>
  <c r="Q7" i="3" s="1"/>
  <c r="H10" i="7"/>
  <c r="L36" i="12"/>
  <c r="L7" i="12" s="1"/>
  <c r="K7" i="7"/>
  <c r="O36" i="9"/>
  <c r="O7" i="9" s="1"/>
  <c r="L6" i="7"/>
  <c r="P36" i="5"/>
  <c r="P7" i="5" s="1"/>
  <c r="G11" i="7"/>
  <c r="K36" i="13"/>
  <c r="K7" i="13" s="1"/>
  <c r="I9" i="7"/>
  <c r="M36" i="11"/>
  <c r="M7" i="11" s="1"/>
  <c r="J8" i="7"/>
  <c r="N36" i="10"/>
  <c r="N7" i="10" s="1"/>
  <c r="F12" i="7"/>
  <c r="J36" i="14"/>
  <c r="J7" i="14" s="1"/>
  <c r="N5" i="7" l="1"/>
  <c r="R36" i="3"/>
  <c r="R7" i="3" s="1"/>
  <c r="G12" i="7"/>
  <c r="K36" i="14"/>
  <c r="K7" i="14" s="1"/>
  <c r="K8" i="7"/>
  <c r="O36" i="10"/>
  <c r="O7" i="10" s="1"/>
  <c r="L7" i="7"/>
  <c r="P36" i="9"/>
  <c r="P7" i="9" s="1"/>
  <c r="H11" i="7"/>
  <c r="L36" i="13"/>
  <c r="L7" i="13" s="1"/>
  <c r="M6" i="7"/>
  <c r="Q36" i="5"/>
  <c r="Q7" i="5" s="1"/>
  <c r="J9" i="7"/>
  <c r="N36" i="11"/>
  <c r="N7" i="11" s="1"/>
  <c r="I10" i="7"/>
  <c r="M36" i="12"/>
  <c r="M7" i="12" s="1"/>
  <c r="M7" i="7" l="1"/>
  <c r="Q36" i="9"/>
  <c r="Q7" i="9" s="1"/>
  <c r="N6" i="7"/>
  <c r="R36" i="5"/>
  <c r="R7" i="5" s="1"/>
  <c r="K9" i="7"/>
  <c r="O36" i="11"/>
  <c r="O7" i="11" s="1"/>
  <c r="L8" i="7"/>
  <c r="P36" i="10"/>
  <c r="P7" i="10" s="1"/>
  <c r="J10" i="7"/>
  <c r="N36" i="12"/>
  <c r="N7" i="12" s="1"/>
  <c r="H12" i="7"/>
  <c r="L36" i="14"/>
  <c r="L7" i="14" s="1"/>
  <c r="I11" i="7"/>
  <c r="M36" i="13"/>
  <c r="M7" i="13" s="1"/>
  <c r="O5" i="7"/>
  <c r="S36" i="3"/>
  <c r="S7" i="3" s="1"/>
  <c r="M8" i="7" l="1"/>
  <c r="Q36" i="10"/>
  <c r="Q7" i="10" s="1"/>
  <c r="I12" i="7"/>
  <c r="M36" i="14"/>
  <c r="M7" i="14" s="1"/>
  <c r="O6" i="7"/>
  <c r="S36" i="5"/>
  <c r="S7" i="5" s="1"/>
  <c r="P5" i="7"/>
  <c r="T36" i="3"/>
  <c r="T7" i="3" s="1"/>
  <c r="J11" i="7"/>
  <c r="N36" i="13"/>
  <c r="N7" i="13" s="1"/>
  <c r="L9" i="7"/>
  <c r="P36" i="11"/>
  <c r="P7" i="11" s="1"/>
  <c r="K10" i="7"/>
  <c r="O36" i="12"/>
  <c r="O7" i="12" s="1"/>
  <c r="N7" i="7"/>
  <c r="R36" i="9"/>
  <c r="R7" i="9" s="1"/>
  <c r="Q5" i="7" l="1"/>
  <c r="U36" i="3"/>
  <c r="U7" i="3" s="1"/>
  <c r="O7" i="7"/>
  <c r="S36" i="9"/>
  <c r="S7" i="9" s="1"/>
  <c r="L10" i="7"/>
  <c r="P36" i="12"/>
  <c r="P7" i="12" s="1"/>
  <c r="P6" i="7"/>
  <c r="T36" i="5"/>
  <c r="T7" i="5" s="1"/>
  <c r="M9" i="7"/>
  <c r="Q36" i="11"/>
  <c r="Q7" i="11" s="1"/>
  <c r="J12" i="7"/>
  <c r="N36" i="14"/>
  <c r="N7" i="14" s="1"/>
  <c r="K11" i="7"/>
  <c r="O36" i="13"/>
  <c r="O7" i="13" s="1"/>
  <c r="N8" i="7"/>
  <c r="R36" i="10"/>
  <c r="R7" i="10" s="1"/>
  <c r="Q6" i="7" l="1"/>
  <c r="U36" i="5"/>
  <c r="U7" i="5" s="1"/>
  <c r="L11" i="7"/>
  <c r="P36" i="13"/>
  <c r="P7" i="13" s="1"/>
  <c r="P7" i="7"/>
  <c r="T36" i="9"/>
  <c r="T7" i="9" s="1"/>
  <c r="O8" i="7"/>
  <c r="S36" i="10"/>
  <c r="S7" i="10" s="1"/>
  <c r="M10" i="7"/>
  <c r="Q36" i="12"/>
  <c r="Q7" i="12" s="1"/>
  <c r="K12" i="7"/>
  <c r="O36" i="14"/>
  <c r="O7" i="14" s="1"/>
  <c r="N9" i="7"/>
  <c r="R36" i="11"/>
  <c r="R7" i="11" s="1"/>
  <c r="R5" i="7"/>
  <c r="V36" i="3"/>
  <c r="V7" i="3" s="1"/>
  <c r="Q7" i="7" l="1"/>
  <c r="U36" i="9"/>
  <c r="U7" i="9" s="1"/>
  <c r="L12" i="7"/>
  <c r="P36" i="14"/>
  <c r="P7" i="14" s="1"/>
  <c r="M11" i="7"/>
  <c r="Q36" i="13"/>
  <c r="Q7" i="13" s="1"/>
  <c r="P8" i="7"/>
  <c r="T36" i="10"/>
  <c r="T7" i="10" s="1"/>
  <c r="S5" i="7"/>
  <c r="W36" i="3"/>
  <c r="W7" i="3" s="1"/>
  <c r="O9" i="7"/>
  <c r="S36" i="11"/>
  <c r="S7" i="11" s="1"/>
  <c r="N10" i="7"/>
  <c r="R36" i="12"/>
  <c r="R7" i="12" s="1"/>
  <c r="R6" i="7"/>
  <c r="V36" i="5"/>
  <c r="V7" i="5" s="1"/>
  <c r="Q8" i="7" l="1"/>
  <c r="U36" i="10"/>
  <c r="U7" i="10" s="1"/>
  <c r="S6" i="7"/>
  <c r="W36" i="5"/>
  <c r="W7" i="5" s="1"/>
  <c r="N11" i="7"/>
  <c r="R36" i="13"/>
  <c r="R7" i="13" s="1"/>
  <c r="O10" i="7"/>
  <c r="S36" i="12"/>
  <c r="S7" i="12" s="1"/>
  <c r="P9" i="7"/>
  <c r="T36" i="11"/>
  <c r="T7" i="11" s="1"/>
  <c r="M12" i="7"/>
  <c r="Q36" i="14"/>
  <c r="Q7" i="14" s="1"/>
  <c r="T5" i="7"/>
  <c r="X36" i="3"/>
  <c r="X7" i="3" s="1"/>
  <c r="R7" i="7"/>
  <c r="V36" i="9"/>
  <c r="V7" i="9" s="1"/>
  <c r="S7" i="7" l="1"/>
  <c r="W36" i="9"/>
  <c r="W7" i="9" s="1"/>
  <c r="P10" i="7"/>
  <c r="T36" i="12"/>
  <c r="T7" i="12" s="1"/>
  <c r="O11" i="7"/>
  <c r="S36" i="13"/>
  <c r="S7" i="13" s="1"/>
  <c r="N12" i="7"/>
  <c r="R36" i="14"/>
  <c r="R7" i="14" s="1"/>
  <c r="T6" i="7"/>
  <c r="X36" i="5"/>
  <c r="X7" i="5" s="1"/>
  <c r="U5" i="7"/>
  <c r="Y36" i="3"/>
  <c r="Y7" i="3" s="1"/>
  <c r="Q9" i="7"/>
  <c r="U36" i="11"/>
  <c r="U7" i="11" s="1"/>
  <c r="R8" i="7"/>
  <c r="V36" i="10"/>
  <c r="V7" i="10" s="1"/>
  <c r="O12" i="7" l="1"/>
  <c r="S36" i="14"/>
  <c r="S7" i="14" s="1"/>
  <c r="S8" i="7"/>
  <c r="W36" i="10"/>
  <c r="W7" i="10" s="1"/>
  <c r="P11" i="7"/>
  <c r="T36" i="13"/>
  <c r="T7" i="13" s="1"/>
  <c r="R9" i="7"/>
  <c r="V36" i="11"/>
  <c r="V7" i="11" s="1"/>
  <c r="V5" i="7"/>
  <c r="Z36" i="3"/>
  <c r="Z7" i="3" s="1"/>
  <c r="Q10" i="7"/>
  <c r="U36" i="12"/>
  <c r="U7" i="12" s="1"/>
  <c r="U6" i="7"/>
  <c r="Y36" i="5"/>
  <c r="Y7" i="5" s="1"/>
  <c r="T7" i="7"/>
  <c r="X36" i="9"/>
  <c r="X7" i="9" s="1"/>
  <c r="S9" i="7" l="1"/>
  <c r="W36" i="11"/>
  <c r="W7" i="11" s="1"/>
  <c r="U7" i="7"/>
  <c r="Y36" i="9"/>
  <c r="Y7" i="9" s="1"/>
  <c r="Q11" i="7"/>
  <c r="U36" i="13"/>
  <c r="U7" i="13" s="1"/>
  <c r="V6" i="7"/>
  <c r="Z36" i="5"/>
  <c r="Z7" i="5" s="1"/>
  <c r="R10" i="7"/>
  <c r="V36" i="12"/>
  <c r="V7" i="12" s="1"/>
  <c r="T8" i="7"/>
  <c r="X36" i="10"/>
  <c r="X7" i="10" s="1"/>
  <c r="W5" i="7"/>
  <c r="AA36" i="3"/>
  <c r="AA7" i="3" s="1"/>
  <c r="P12" i="7"/>
  <c r="T36" i="14"/>
  <c r="T7" i="14" s="1"/>
  <c r="Q12" i="7" l="1"/>
  <c r="U36" i="14"/>
  <c r="U7" i="14" s="1"/>
  <c r="X5" i="7"/>
  <c r="AB36" i="3"/>
  <c r="AB7" i="3" s="1"/>
  <c r="W6" i="7"/>
  <c r="AA36" i="5"/>
  <c r="AA7" i="5" s="1"/>
  <c r="V7" i="7"/>
  <c r="Z36" i="9"/>
  <c r="Z7" i="9" s="1"/>
  <c r="R11" i="7"/>
  <c r="V36" i="13"/>
  <c r="V7" i="13" s="1"/>
  <c r="U8" i="7"/>
  <c r="Y36" i="10"/>
  <c r="Y7" i="10" s="1"/>
  <c r="S10" i="7"/>
  <c r="W36" i="12"/>
  <c r="W7" i="12" s="1"/>
  <c r="T9" i="7"/>
  <c r="X36" i="11"/>
  <c r="X7" i="11" s="1"/>
  <c r="X6" i="7" l="1"/>
  <c r="AB36" i="5"/>
  <c r="AB7" i="5" s="1"/>
  <c r="Y5" i="7"/>
  <c r="AC36" i="3"/>
  <c r="AC7" i="3" s="1"/>
  <c r="T10" i="7"/>
  <c r="X36" i="12"/>
  <c r="X7" i="12" s="1"/>
  <c r="V8" i="7"/>
  <c r="Z36" i="10"/>
  <c r="Z7" i="10" s="1"/>
  <c r="U9" i="7"/>
  <c r="Y36" i="11"/>
  <c r="Y7" i="11" s="1"/>
  <c r="W7" i="7"/>
  <c r="AA36" i="9"/>
  <c r="AA7" i="9" s="1"/>
  <c r="S11" i="7"/>
  <c r="W36" i="13"/>
  <c r="W7" i="13" s="1"/>
  <c r="R12" i="7"/>
  <c r="V36" i="14"/>
  <c r="V7" i="14" s="1"/>
  <c r="S12" i="7" l="1"/>
  <c r="W36" i="14"/>
  <c r="W7" i="14" s="1"/>
  <c r="T11" i="7"/>
  <c r="X36" i="13"/>
  <c r="X7" i="13" s="1"/>
  <c r="X7" i="7"/>
  <c r="AB36" i="9"/>
  <c r="AB7" i="9" s="1"/>
  <c r="Z5" i="7"/>
  <c r="AD36" i="3"/>
  <c r="AD7" i="3" s="1"/>
  <c r="W8" i="7"/>
  <c r="AA36" i="10"/>
  <c r="AA7" i="10" s="1"/>
  <c r="U10" i="7"/>
  <c r="Y36" i="12"/>
  <c r="Y7" i="12" s="1"/>
  <c r="V9" i="7"/>
  <c r="Z36" i="11"/>
  <c r="Z7" i="11" s="1"/>
  <c r="Y6" i="7"/>
  <c r="AC36" i="5"/>
  <c r="AC7" i="5" s="1"/>
  <c r="Z6" i="7" l="1"/>
  <c r="AD36" i="5"/>
  <c r="AD7" i="5" s="1"/>
  <c r="Y7" i="7"/>
  <c r="AC36" i="9"/>
  <c r="AC7" i="9" s="1"/>
  <c r="U11" i="7"/>
  <c r="Y36" i="13"/>
  <c r="Y7" i="13" s="1"/>
  <c r="AA5" i="7"/>
  <c r="AE36" i="3"/>
  <c r="AE7" i="3" s="1"/>
  <c r="W9" i="7"/>
  <c r="AA36" i="11"/>
  <c r="AA7" i="11" s="1"/>
  <c r="V10" i="7"/>
  <c r="Z36" i="12"/>
  <c r="Z7" i="12" s="1"/>
  <c r="X8" i="7"/>
  <c r="AB36" i="10"/>
  <c r="AB7" i="10" s="1"/>
  <c r="T12" i="7"/>
  <c r="X36" i="14"/>
  <c r="X7" i="14" s="1"/>
  <c r="Y8" i="7" l="1"/>
  <c r="AC36" i="10"/>
  <c r="AC7" i="10" s="1"/>
  <c r="V11" i="7"/>
  <c r="Z36" i="13"/>
  <c r="Z7" i="13" s="1"/>
  <c r="W10" i="7"/>
  <c r="AA36" i="12"/>
  <c r="AA7" i="12" s="1"/>
  <c r="Z7" i="7"/>
  <c r="AD36" i="9"/>
  <c r="AD7" i="9" s="1"/>
  <c r="AB5" i="7"/>
  <c r="AF36" i="3"/>
  <c r="AF7" i="3" s="1"/>
  <c r="U12" i="7"/>
  <c r="Y36" i="14"/>
  <c r="Y7" i="14" s="1"/>
  <c r="X9" i="7"/>
  <c r="AB36" i="11"/>
  <c r="AB7" i="11" s="1"/>
  <c r="AA6" i="7"/>
  <c r="AE36" i="5"/>
  <c r="AE7" i="5" s="1"/>
  <c r="AB6" i="7" l="1"/>
  <c r="AF36" i="5"/>
  <c r="AF7" i="5" s="1"/>
  <c r="AA7" i="7"/>
  <c r="AE36" i="9"/>
  <c r="AE7" i="9" s="1"/>
  <c r="Y9" i="7"/>
  <c r="AC36" i="11"/>
  <c r="AC7" i="11" s="1"/>
  <c r="X10" i="7"/>
  <c r="AB36" i="12"/>
  <c r="AB7" i="12" s="1"/>
  <c r="V12" i="7"/>
  <c r="Z36" i="14"/>
  <c r="Z7" i="14" s="1"/>
  <c r="W11" i="7"/>
  <c r="AA36" i="13"/>
  <c r="AA7" i="13" s="1"/>
  <c r="AC5" i="7"/>
  <c r="AG36" i="3"/>
  <c r="AG7" i="3" s="1"/>
  <c r="Z8" i="7"/>
  <c r="AD36" i="10"/>
  <c r="AD7" i="10" s="1"/>
  <c r="AA8" i="7" l="1"/>
  <c r="AE36" i="10"/>
  <c r="AE7" i="10" s="1"/>
  <c r="AD5" i="7"/>
  <c r="AH36" i="3"/>
  <c r="AH7" i="3" s="1"/>
  <c r="X11" i="7"/>
  <c r="AB36" i="13"/>
  <c r="AB7" i="13" s="1"/>
  <c r="AB7" i="7"/>
  <c r="AF36" i="9"/>
  <c r="AF7" i="9" s="1"/>
  <c r="Y10" i="7"/>
  <c r="AC36" i="12"/>
  <c r="AC7" i="12" s="1"/>
  <c r="Z9" i="7"/>
  <c r="AD36" i="11"/>
  <c r="AD7" i="11" s="1"/>
  <c r="W12" i="7"/>
  <c r="AA36" i="14"/>
  <c r="AA7" i="14" s="1"/>
  <c r="AC6" i="7"/>
  <c r="AG36" i="5"/>
  <c r="AG7" i="5" s="1"/>
  <c r="X12" i="7" l="1"/>
  <c r="AB36" i="14"/>
  <c r="AB7" i="14" s="1"/>
  <c r="AE5" i="7"/>
  <c r="AJ36" i="3" s="1"/>
  <c r="AJ7" i="3" s="1"/>
  <c r="AI36" i="3"/>
  <c r="AI7" i="3" s="1"/>
  <c r="Y11" i="7"/>
  <c r="AC36" i="13"/>
  <c r="AC7" i="13" s="1"/>
  <c r="AA9" i="7"/>
  <c r="AE36" i="11"/>
  <c r="AE7" i="11" s="1"/>
  <c r="AD6" i="7"/>
  <c r="AH36" i="5"/>
  <c r="AH7" i="5" s="1"/>
  <c r="AC7" i="7"/>
  <c r="AG36" i="9"/>
  <c r="AG7" i="9" s="1"/>
  <c r="Z10" i="7"/>
  <c r="AD36" i="12"/>
  <c r="AD7" i="12" s="1"/>
  <c r="AB8" i="7"/>
  <c r="AF36" i="10"/>
  <c r="AF7" i="10" s="1"/>
  <c r="AC8" i="7" l="1"/>
  <c r="AG36" i="10"/>
  <c r="AG7" i="10" s="1"/>
  <c r="Z11" i="7"/>
  <c r="AD36" i="13"/>
  <c r="AD7" i="13" s="1"/>
  <c r="AB9" i="7"/>
  <c r="AF36" i="11"/>
  <c r="AF7" i="11" s="1"/>
  <c r="AA10" i="7"/>
  <c r="AE36" i="12"/>
  <c r="AE7" i="12" s="1"/>
  <c r="AD7" i="7"/>
  <c r="AH36" i="9"/>
  <c r="AH7" i="9" s="1"/>
  <c r="AE6" i="7"/>
  <c r="AI36" i="5"/>
  <c r="AI7" i="5" s="1"/>
  <c r="Y12" i="7"/>
  <c r="AC36" i="14"/>
  <c r="AC7" i="14" s="1"/>
  <c r="Z12" i="7" l="1"/>
  <c r="AD36" i="14"/>
  <c r="AD7" i="14" s="1"/>
  <c r="AB10" i="7"/>
  <c r="AF36" i="12"/>
  <c r="AF7" i="12" s="1"/>
  <c r="AC9" i="7"/>
  <c r="AG36" i="11"/>
  <c r="AG7" i="11" s="1"/>
  <c r="AA11" i="7"/>
  <c r="AE36" i="13"/>
  <c r="AE7" i="13" s="1"/>
  <c r="AF6" i="7"/>
  <c r="AK36" i="5" s="1"/>
  <c r="AK7" i="5" s="1"/>
  <c r="AJ36" i="5"/>
  <c r="AJ7" i="5" s="1"/>
  <c r="AE7" i="7"/>
  <c r="AI36" i="9"/>
  <c r="AI7" i="9" s="1"/>
  <c r="AD8" i="7"/>
  <c r="AH36" i="10"/>
  <c r="AH7" i="10" s="1"/>
  <c r="AB11" i="7" l="1"/>
  <c r="AF36" i="13"/>
  <c r="AF7" i="13" s="1"/>
  <c r="AE8" i="7"/>
  <c r="AJ36" i="10" s="1"/>
  <c r="AJ7" i="10" s="1"/>
  <c r="AI36" i="10"/>
  <c r="AI7" i="10" s="1"/>
  <c r="AF7" i="7"/>
  <c r="AK36" i="9" s="1"/>
  <c r="AK7" i="9" s="1"/>
  <c r="AJ36" i="9"/>
  <c r="AJ7" i="9" s="1"/>
  <c r="AC10" i="7"/>
  <c r="AG36" i="12"/>
  <c r="AG7" i="12" s="1"/>
  <c r="AD9" i="7"/>
  <c r="AH36" i="11"/>
  <c r="AH7" i="11" s="1"/>
  <c r="AA12" i="7"/>
  <c r="AE36" i="14"/>
  <c r="AE7" i="14" s="1"/>
  <c r="AD10" i="7" l="1"/>
  <c r="AH36" i="12"/>
  <c r="AH7" i="12" s="1"/>
  <c r="AB12" i="7"/>
  <c r="AF36" i="14"/>
  <c r="AF7" i="14" s="1"/>
  <c r="AE9" i="7"/>
  <c r="AI36" i="11"/>
  <c r="AI7" i="11" s="1"/>
  <c r="AC11" i="7"/>
  <c r="AG36" i="13"/>
  <c r="AG7" i="13" s="1"/>
  <c r="AF9" i="7" l="1"/>
  <c r="AK36" i="11" s="1"/>
  <c r="AK7" i="11" s="1"/>
  <c r="AJ36" i="11"/>
  <c r="AJ7" i="11" s="1"/>
  <c r="AD11" i="7"/>
  <c r="AH36" i="13"/>
  <c r="AH7" i="13" s="1"/>
  <c r="AC12" i="7"/>
  <c r="AG36" i="14"/>
  <c r="AG7" i="14" s="1"/>
  <c r="AE10" i="7"/>
  <c r="AJ36" i="12" s="1"/>
  <c r="AJ7" i="12" s="1"/>
  <c r="AI36" i="12"/>
  <c r="AI7" i="12" s="1"/>
  <c r="AE11" i="7" l="1"/>
  <c r="AI36" i="13"/>
  <c r="AI7" i="13" s="1"/>
  <c r="AD12" i="7"/>
  <c r="AH36" i="14"/>
  <c r="AH7" i="14" s="1"/>
  <c r="AE12" i="7" l="1"/>
  <c r="AI36" i="14"/>
  <c r="AI7" i="14" s="1"/>
  <c r="AF11" i="7"/>
  <c r="AK36" i="13" s="1"/>
  <c r="AK7" i="13" s="1"/>
  <c r="AJ36" i="13"/>
  <c r="AJ7" i="13" s="1"/>
  <c r="AF12" i="7" l="1"/>
  <c r="AK36" i="14" s="1"/>
  <c r="AK7" i="14" s="1"/>
  <c r="AJ36" i="14"/>
  <c r="AJ7"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Tomoyuki</author>
    <author>全森　藤倉 朋行</author>
  </authors>
  <commentList>
    <comment ref="BE7" authorId="0" shapeId="0" xr:uid="{00000000-0006-0000-0000-000001000000}">
      <text>
        <r>
          <rPr>
            <b/>
            <sz val="11"/>
            <color indexed="10"/>
            <rFont val="MS P ゴシック"/>
            <family val="3"/>
            <charset val="128"/>
          </rPr>
          <t>女性研修生専用</t>
        </r>
        <r>
          <rPr>
            <sz val="11"/>
            <color indexed="81"/>
            <rFont val="MS P ゴシック"/>
            <family val="3"/>
            <charset val="128"/>
          </rPr>
          <t xml:space="preserve">
簡易トイレ・休憩所レンタル代</t>
        </r>
      </text>
    </comment>
    <comment ref="AW19" authorId="1" shapeId="0" xr:uid="{00000000-0006-0000-0000-000002000000}">
      <text>
        <r>
          <rPr>
            <sz val="14"/>
            <color indexed="10"/>
            <rFont val="ＭＳ Ｐゴシック"/>
            <family val="3"/>
            <charset val="128"/>
          </rPr>
          <t>定着率によって変動します</t>
        </r>
      </text>
    </comment>
    <comment ref="G37" authorId="1" shapeId="0" xr:uid="{00000000-0006-0000-0000-000004000000}">
      <text>
        <r>
          <rPr>
            <sz val="14"/>
            <color indexed="81"/>
            <rFont val="ＭＳ Ｐゴシック"/>
            <family val="3"/>
            <charset val="128"/>
          </rPr>
          <t>”出”とは『OJTの指導を実施した』という意味です（出勤してもOJTの指導をしなければ不可）</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Tomoyuki</author>
    <author>全森　藤倉 朋行</author>
  </authors>
  <commentList>
    <comment ref="BE7" authorId="0" shapeId="0" xr:uid="{00000000-0006-0000-0100-000001000000}">
      <text>
        <r>
          <rPr>
            <b/>
            <sz val="11"/>
            <color indexed="10"/>
            <rFont val="MS P ゴシック"/>
            <family val="3"/>
            <charset val="128"/>
          </rPr>
          <t>女性研修生専用</t>
        </r>
        <r>
          <rPr>
            <sz val="11"/>
            <color indexed="81"/>
            <rFont val="MS P ゴシック"/>
            <family val="3"/>
            <charset val="128"/>
          </rPr>
          <t xml:space="preserve">
簡易トイレ・休憩所レンタル代</t>
        </r>
      </text>
    </comment>
    <comment ref="AW19" authorId="1" shapeId="0" xr:uid="{00000000-0006-0000-0100-000002000000}">
      <text>
        <r>
          <rPr>
            <sz val="14"/>
            <color indexed="10"/>
            <rFont val="ＭＳ Ｐゴシック"/>
            <family val="3"/>
            <charset val="128"/>
          </rPr>
          <t>定着率によって変動します</t>
        </r>
      </text>
    </comment>
    <comment ref="G37" authorId="1" shapeId="0" xr:uid="{00000000-0006-0000-0100-000004000000}">
      <text>
        <r>
          <rPr>
            <sz val="14"/>
            <color indexed="81"/>
            <rFont val="ＭＳ Ｐゴシック"/>
            <family val="3"/>
            <charset val="128"/>
          </rPr>
          <t>”出”とは『OJTの指導を実施した』という意味です（出勤してもOJTの指導をしなければ不可）</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Tomoyuki</author>
    <author>全森　藤倉 朋行</author>
  </authors>
  <commentList>
    <comment ref="BE7" authorId="0" shapeId="0" xr:uid="{00000000-0006-0000-0200-000001000000}">
      <text>
        <r>
          <rPr>
            <b/>
            <sz val="11"/>
            <color indexed="10"/>
            <rFont val="MS P ゴシック"/>
            <family val="3"/>
            <charset val="128"/>
          </rPr>
          <t>女性研修生専用</t>
        </r>
        <r>
          <rPr>
            <sz val="11"/>
            <color indexed="81"/>
            <rFont val="MS P ゴシック"/>
            <family val="3"/>
            <charset val="128"/>
          </rPr>
          <t xml:space="preserve">
簡易トイレ・休憩所レンタル代</t>
        </r>
      </text>
    </comment>
    <comment ref="AW19" authorId="1" shapeId="0" xr:uid="{00000000-0006-0000-0200-000002000000}">
      <text>
        <r>
          <rPr>
            <sz val="14"/>
            <color indexed="10"/>
            <rFont val="ＭＳ Ｐゴシック"/>
            <family val="3"/>
            <charset val="128"/>
          </rPr>
          <t>定着率によって変動します</t>
        </r>
      </text>
    </comment>
    <comment ref="G37" authorId="1" shapeId="0" xr:uid="{00000000-0006-0000-0200-000004000000}">
      <text>
        <r>
          <rPr>
            <sz val="14"/>
            <color indexed="81"/>
            <rFont val="ＭＳ Ｐゴシック"/>
            <family val="3"/>
            <charset val="128"/>
          </rPr>
          <t>”出”とは『OJTの指導を実施した』という意味です（出勤してもOJTの指導をしなければ不可）</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Tomoyuki</author>
    <author>全森　藤倉 朋行</author>
  </authors>
  <commentList>
    <comment ref="BE7" authorId="0" shapeId="0" xr:uid="{00000000-0006-0000-0300-000001000000}">
      <text>
        <r>
          <rPr>
            <b/>
            <sz val="11"/>
            <color indexed="10"/>
            <rFont val="MS P ゴシック"/>
            <family val="3"/>
            <charset val="128"/>
          </rPr>
          <t>女性研修生専用</t>
        </r>
        <r>
          <rPr>
            <sz val="11"/>
            <color indexed="81"/>
            <rFont val="MS P ゴシック"/>
            <family val="3"/>
            <charset val="128"/>
          </rPr>
          <t xml:space="preserve">
簡易トイレ・休憩所レンタル代</t>
        </r>
      </text>
    </comment>
    <comment ref="AW19" authorId="1" shapeId="0" xr:uid="{00000000-0006-0000-0300-000002000000}">
      <text>
        <r>
          <rPr>
            <sz val="14"/>
            <color indexed="10"/>
            <rFont val="ＭＳ Ｐゴシック"/>
            <family val="3"/>
            <charset val="128"/>
          </rPr>
          <t>定着率によって変動します</t>
        </r>
      </text>
    </comment>
    <comment ref="G37" authorId="1" shapeId="0" xr:uid="{00000000-0006-0000-0300-000004000000}">
      <text>
        <r>
          <rPr>
            <sz val="14"/>
            <color indexed="81"/>
            <rFont val="ＭＳ Ｐゴシック"/>
            <family val="3"/>
            <charset val="128"/>
          </rPr>
          <t>”出”とは『OJTの指導を実施した』という意味です（出勤してもOJTの指導をしなければ不可）</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Tomoyuki</author>
    <author>全森　藤倉 朋行</author>
  </authors>
  <commentList>
    <comment ref="BE7" authorId="0" shapeId="0" xr:uid="{00000000-0006-0000-0400-000001000000}">
      <text>
        <r>
          <rPr>
            <b/>
            <sz val="11"/>
            <color indexed="10"/>
            <rFont val="MS P ゴシック"/>
            <family val="3"/>
            <charset val="128"/>
          </rPr>
          <t>女性研修生専用</t>
        </r>
        <r>
          <rPr>
            <sz val="11"/>
            <color indexed="81"/>
            <rFont val="MS P ゴシック"/>
            <family val="3"/>
            <charset val="128"/>
          </rPr>
          <t xml:space="preserve">
簡易トイレ・休憩所レンタル代</t>
        </r>
      </text>
    </comment>
    <comment ref="AW19" authorId="1" shapeId="0" xr:uid="{00000000-0006-0000-0400-000002000000}">
      <text>
        <r>
          <rPr>
            <sz val="14"/>
            <color indexed="10"/>
            <rFont val="ＭＳ Ｐゴシック"/>
            <family val="3"/>
            <charset val="128"/>
          </rPr>
          <t>定着率によって変動します</t>
        </r>
      </text>
    </comment>
    <comment ref="G37" authorId="1" shapeId="0" xr:uid="{00000000-0006-0000-0400-000004000000}">
      <text>
        <r>
          <rPr>
            <sz val="14"/>
            <color indexed="81"/>
            <rFont val="ＭＳ Ｐゴシック"/>
            <family val="3"/>
            <charset val="128"/>
          </rPr>
          <t>”出”とは『OJTの指導を実施した』という意味です（出勤してもOJTの指導をしなければ不可）</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Tomoyuki</author>
    <author>全森　藤倉 朋行</author>
  </authors>
  <commentList>
    <comment ref="BE7" authorId="0" shapeId="0" xr:uid="{00000000-0006-0000-0500-000001000000}">
      <text>
        <r>
          <rPr>
            <b/>
            <sz val="11"/>
            <color indexed="10"/>
            <rFont val="MS P ゴシック"/>
            <family val="3"/>
            <charset val="128"/>
          </rPr>
          <t>女性研修生専用</t>
        </r>
        <r>
          <rPr>
            <sz val="11"/>
            <color indexed="81"/>
            <rFont val="MS P ゴシック"/>
            <family val="3"/>
            <charset val="128"/>
          </rPr>
          <t xml:space="preserve">
簡易トイレ・休憩所レンタル代</t>
        </r>
      </text>
    </comment>
    <comment ref="AW19" authorId="1" shapeId="0" xr:uid="{00000000-0006-0000-0500-000002000000}">
      <text>
        <r>
          <rPr>
            <sz val="14"/>
            <color indexed="10"/>
            <rFont val="ＭＳ Ｐゴシック"/>
            <family val="3"/>
            <charset val="128"/>
          </rPr>
          <t>定着率によって変動します</t>
        </r>
      </text>
    </comment>
    <comment ref="G37" authorId="1" shapeId="0" xr:uid="{00000000-0006-0000-0500-000004000000}">
      <text>
        <r>
          <rPr>
            <sz val="14"/>
            <color indexed="81"/>
            <rFont val="ＭＳ Ｐゴシック"/>
            <family val="3"/>
            <charset val="128"/>
          </rPr>
          <t>”出”とは『OJTの指導を実施した』という意味です（出勤してもOJTの指導をしなければ不可）</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Tomoyuki</author>
    <author>全森　担い手02（折原）</author>
    <author>全森　藤倉 朋行</author>
  </authors>
  <commentList>
    <comment ref="BE7" authorId="0" shapeId="0" xr:uid="{00000000-0006-0000-0600-000001000000}">
      <text>
        <r>
          <rPr>
            <b/>
            <sz val="11"/>
            <color indexed="10"/>
            <rFont val="MS P ゴシック"/>
            <family val="3"/>
            <charset val="128"/>
          </rPr>
          <t>女性研修生専用</t>
        </r>
        <r>
          <rPr>
            <sz val="11"/>
            <color indexed="81"/>
            <rFont val="MS P ゴシック"/>
            <family val="3"/>
            <charset val="128"/>
          </rPr>
          <t xml:space="preserve">
簡易トイレ・休憩所レンタル代</t>
        </r>
      </text>
    </comment>
    <comment ref="AV19" authorId="1" shapeId="0" xr:uid="{8B403E2E-C6AB-4064-959A-0EF83C98BBB9}">
      <text>
        <r>
          <rPr>
            <b/>
            <sz val="16"/>
            <color indexed="81"/>
            <rFont val="MS P ゴシック"/>
            <family val="3"/>
            <charset val="128"/>
          </rPr>
          <t xml:space="preserve">留保対象
</t>
        </r>
        <r>
          <rPr>
            <sz val="16"/>
            <color indexed="81"/>
            <rFont val="MS P ゴシック"/>
            <family val="3"/>
            <charset val="128"/>
          </rPr>
          <t>技術習得推進費2ヵ月分
（12月と1月）</t>
        </r>
      </text>
    </comment>
    <comment ref="AW19" authorId="2" shapeId="0" xr:uid="{00000000-0006-0000-0600-000002000000}">
      <text>
        <r>
          <rPr>
            <sz val="14"/>
            <color indexed="10"/>
            <rFont val="ＭＳ Ｐゴシック"/>
            <family val="3"/>
            <charset val="128"/>
          </rPr>
          <t>定着率によって変動します</t>
        </r>
      </text>
    </comment>
    <comment ref="G37" authorId="2" shapeId="0" xr:uid="{00000000-0006-0000-0600-000004000000}">
      <text>
        <r>
          <rPr>
            <sz val="14"/>
            <color indexed="81"/>
            <rFont val="ＭＳ Ｐゴシック"/>
            <family val="3"/>
            <charset val="128"/>
          </rPr>
          <t>”出”とは『OJTの指導を実施した』という意味です（出勤してもOJTの指導をしなければ不可）</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Tomoyuki</author>
    <author>全森　担い手02（折原）</author>
    <author>全森　藤倉 朋行</author>
  </authors>
  <commentList>
    <comment ref="BE7" authorId="0" shapeId="0" xr:uid="{00000000-0006-0000-0700-000001000000}">
      <text>
        <r>
          <rPr>
            <b/>
            <sz val="11"/>
            <color indexed="10"/>
            <rFont val="MS P ゴシック"/>
            <family val="3"/>
            <charset val="128"/>
          </rPr>
          <t>女性研修生専用</t>
        </r>
        <r>
          <rPr>
            <sz val="11"/>
            <color indexed="81"/>
            <rFont val="MS P ゴシック"/>
            <family val="3"/>
            <charset val="128"/>
          </rPr>
          <t xml:space="preserve">
簡易トイレ・休憩所レンタル代</t>
        </r>
      </text>
    </comment>
    <comment ref="AV19" authorId="1" shapeId="0" xr:uid="{00000000-0006-0000-0700-000002000000}">
      <text>
        <r>
          <rPr>
            <b/>
            <sz val="16"/>
            <color indexed="81"/>
            <rFont val="MS P ゴシック"/>
            <family val="3"/>
            <charset val="128"/>
          </rPr>
          <t xml:space="preserve">留保対象
</t>
        </r>
        <r>
          <rPr>
            <sz val="16"/>
            <color indexed="81"/>
            <rFont val="MS P ゴシック"/>
            <family val="3"/>
            <charset val="128"/>
          </rPr>
          <t>技術習得推進費2ヵ月分
（12月と1月）</t>
        </r>
      </text>
    </comment>
    <comment ref="AW19" authorId="2" shapeId="0" xr:uid="{00000000-0006-0000-0700-000003000000}">
      <text>
        <r>
          <rPr>
            <sz val="14"/>
            <color indexed="10"/>
            <rFont val="ＭＳ Ｐゴシック"/>
            <family val="3"/>
            <charset val="128"/>
          </rPr>
          <t>定着率によって変動します</t>
        </r>
      </text>
    </comment>
    <comment ref="G37" authorId="2" shapeId="0" xr:uid="{00000000-0006-0000-0700-000005000000}">
      <text>
        <r>
          <rPr>
            <sz val="14"/>
            <color indexed="81"/>
            <rFont val="ＭＳ Ｐゴシック"/>
            <family val="3"/>
            <charset val="128"/>
          </rPr>
          <t>”出”とは『OJTの指導を実施した』という意味です（出勤してもOJTの指導をしなければ不可）</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全森　担い手02（折原）</author>
    <author>Tomoyuki</author>
    <author>全森　藤倉 朋行</author>
  </authors>
  <commentList>
    <comment ref="B7" authorId="0" shapeId="0" xr:uid="{00000000-0006-0000-0800-000001000000}">
      <text>
        <r>
          <rPr>
            <sz val="12"/>
            <color indexed="81"/>
            <rFont val="MS P ゴシック"/>
            <family val="3"/>
            <charset val="128"/>
          </rPr>
          <t>各費目の対象となる研修生数を
水色セルに入力してください。</t>
        </r>
      </text>
    </comment>
    <comment ref="F7" authorId="0" shapeId="0" xr:uid="{00000000-0006-0000-0800-000002000000}">
      <text>
        <r>
          <rPr>
            <sz val="12"/>
            <color indexed="81"/>
            <rFont val="MS P ゴシック"/>
            <family val="3"/>
            <charset val="128"/>
          </rPr>
          <t>各費目の対象となる研修生数を
水色セルに入力してください。</t>
        </r>
      </text>
    </comment>
    <comment ref="A14" authorId="1" shapeId="0" xr:uid="{00000000-0006-0000-0800-000004000000}">
      <text>
        <r>
          <rPr>
            <sz val="18"/>
            <color indexed="10"/>
            <rFont val="MS P ゴシック"/>
            <family val="3"/>
            <charset val="128"/>
          </rPr>
          <t>※
・指導管理費＝指導費＋研修業務管理費　　
・TR多能工化のみ（FWなし）の場合、
　指導管理費はTRまたは多能工化（R4補正）側に含まれます
 (転記内容が様式2-12内で自動振分されます）</t>
        </r>
      </text>
    </comment>
    <comment ref="J22" authorId="2" shapeId="0" xr:uid="{00000000-0006-0000-0800-000005000000}">
      <text>
        <r>
          <rPr>
            <b/>
            <sz val="14"/>
            <color indexed="81"/>
            <rFont val="ＭＳ Ｐゴシック"/>
            <family val="3"/>
            <charset val="128"/>
          </rPr>
          <t>要入力</t>
        </r>
      </text>
    </comment>
    <comment ref="L22" authorId="2" shapeId="0" xr:uid="{2FF335DB-FDEA-4FBF-8E1B-BF6B4F6BC729}">
      <text>
        <r>
          <rPr>
            <b/>
            <sz val="14"/>
            <color indexed="81"/>
            <rFont val="ＭＳ Ｐゴシック"/>
            <family val="3"/>
            <charset val="128"/>
          </rPr>
          <t>要入力</t>
        </r>
      </text>
    </comment>
    <comment ref="N22" authorId="2" shapeId="0" xr:uid="{82A4800B-FECF-48CD-BC48-F826A561AF1F}">
      <text>
        <r>
          <rPr>
            <b/>
            <sz val="14"/>
            <color indexed="81"/>
            <rFont val="ＭＳ Ｐゴシック"/>
            <family val="3"/>
            <charset val="128"/>
          </rPr>
          <t>要入力</t>
        </r>
      </text>
    </comment>
    <comment ref="P22" authorId="2" shapeId="0" xr:uid="{B326B6E1-E0F8-4F11-BF08-1B620FCC70C0}">
      <text>
        <r>
          <rPr>
            <b/>
            <sz val="14"/>
            <color indexed="81"/>
            <rFont val="ＭＳ Ｐゴシック"/>
            <family val="3"/>
            <charset val="128"/>
          </rPr>
          <t>要入力</t>
        </r>
      </text>
    </comment>
    <comment ref="D40" authorId="2" shapeId="0" xr:uid="{04D4722E-406B-4F68-BEDF-1B706859D7B9}">
      <text>
        <r>
          <rPr>
            <b/>
            <sz val="14"/>
            <color indexed="81"/>
            <rFont val="ＭＳ Ｐゴシック"/>
            <family val="3"/>
            <charset val="128"/>
          </rPr>
          <t>要入力</t>
        </r>
      </text>
    </comment>
    <comment ref="F40" authorId="2" shapeId="0" xr:uid="{EE4EE59C-9328-48C3-A83A-C151CEAD2E60}">
      <text>
        <r>
          <rPr>
            <b/>
            <sz val="14"/>
            <color indexed="81"/>
            <rFont val="ＭＳ Ｐゴシック"/>
            <family val="3"/>
            <charset val="128"/>
          </rPr>
          <t>要入力</t>
        </r>
      </text>
    </comment>
    <comment ref="H40" authorId="2" shapeId="0" xr:uid="{AC27521C-409C-4350-AA15-219C7E5D09E4}">
      <text>
        <r>
          <rPr>
            <b/>
            <sz val="14"/>
            <color indexed="81"/>
            <rFont val="ＭＳ Ｐゴシック"/>
            <family val="3"/>
            <charset val="128"/>
          </rPr>
          <t>要入力</t>
        </r>
      </text>
    </comment>
    <comment ref="J40" authorId="2" shapeId="0" xr:uid="{0D030300-6452-4DC2-996B-F188C02BEADD}">
      <text>
        <r>
          <rPr>
            <b/>
            <sz val="14"/>
            <color indexed="81"/>
            <rFont val="ＭＳ Ｐゴシック"/>
            <family val="3"/>
            <charset val="128"/>
          </rPr>
          <t>要入力</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全森　担い手02（折原）</author>
  </authors>
  <commentList>
    <comment ref="AD13" authorId="0" shapeId="0" xr:uid="{9C1E38A3-C47A-4A4F-89E8-6AC3B06EB829}">
      <text>
        <r>
          <rPr>
            <b/>
            <sz val="9"/>
            <color indexed="81"/>
            <rFont val="MS P ゴシック"/>
            <family val="3"/>
            <charset val="128"/>
          </rPr>
          <t>閏年は入力が必要</t>
        </r>
      </text>
    </comment>
  </commentList>
</comments>
</file>

<file path=xl/sharedStrings.xml><?xml version="1.0" encoding="utf-8"?>
<sst xmlns="http://schemas.openxmlformats.org/spreadsheetml/2006/main" count="1898" uniqueCount="219">
  <si>
    <t>様式10-3　①</t>
    <rPh sb="0" eb="2">
      <t>ヨウシキ</t>
    </rPh>
    <phoneticPr fontId="5"/>
  </si>
  <si>
    <t>経営体責任者</t>
    <rPh sb="3" eb="6">
      <t>セキニンシャ</t>
    </rPh>
    <phoneticPr fontId="5"/>
  </si>
  <si>
    <t>経営体名</t>
    <rPh sb="3" eb="4">
      <t>メイ</t>
    </rPh>
    <phoneticPr fontId="5"/>
  </si>
  <si>
    <t>整理者</t>
    <rPh sb="0" eb="2">
      <t>セイリ</t>
    </rPh>
    <phoneticPr fontId="5"/>
  </si>
  <si>
    <t>区分</t>
    <rPh sb="0" eb="2">
      <t>クブン</t>
    </rPh>
    <phoneticPr fontId="5"/>
  </si>
  <si>
    <t>番号</t>
    <rPh sb="0" eb="2">
      <t>バンゴウ</t>
    </rPh>
    <phoneticPr fontId="5"/>
  </si>
  <si>
    <t>後期研修</t>
    <rPh sb="0" eb="2">
      <t>コウキ</t>
    </rPh>
    <rPh sb="2" eb="4">
      <t>ケンシュウ</t>
    </rPh>
    <phoneticPr fontId="5"/>
  </si>
  <si>
    <t>氏名</t>
    <rPh sb="0" eb="2">
      <t>シメイ</t>
    </rPh>
    <phoneticPr fontId="5"/>
  </si>
  <si>
    <t>研修生ごとの
実地研修日数</t>
    <rPh sb="0" eb="3">
      <t>ケンシュウセイ</t>
    </rPh>
    <rPh sb="7" eb="9">
      <t>ジッチ</t>
    </rPh>
    <rPh sb="9" eb="11">
      <t>ケンシュウ</t>
    </rPh>
    <rPh sb="11" eb="13">
      <t>ニッスウ</t>
    </rPh>
    <phoneticPr fontId="5"/>
  </si>
  <si>
    <t>研修生ごとの
集合研修日数</t>
    <rPh sb="0" eb="3">
      <t>ケンシュウセイ</t>
    </rPh>
    <rPh sb="7" eb="9">
      <t>シュウゴウ</t>
    </rPh>
    <rPh sb="9" eb="11">
      <t>ケンシュウ</t>
    </rPh>
    <rPh sb="11" eb="13">
      <t>ニッスウ</t>
    </rPh>
    <phoneticPr fontId="5"/>
  </si>
  <si>
    <t>当月までの
実地研修日数
（累計）</t>
    <rPh sb="0" eb="2">
      <t>トウゲツ</t>
    </rPh>
    <rPh sb="6" eb="8">
      <t>ジッチ</t>
    </rPh>
    <rPh sb="8" eb="10">
      <t>ケンシュウ</t>
    </rPh>
    <rPh sb="10" eb="12">
      <t>ニッスウ</t>
    </rPh>
    <rPh sb="14" eb="16">
      <t>ルイケイ</t>
    </rPh>
    <phoneticPr fontId="5"/>
  </si>
  <si>
    <t>当月までの
集合研修日数
（累計）</t>
    <rPh sb="0" eb="2">
      <t>トウゲツ</t>
    </rPh>
    <rPh sb="6" eb="8">
      <t>シュウゴウ</t>
    </rPh>
    <rPh sb="8" eb="10">
      <t>ケンシュウ</t>
    </rPh>
    <rPh sb="10" eb="12">
      <t>ニッスウ</t>
    </rPh>
    <rPh sb="14" eb="16">
      <t>ルイケイ</t>
    </rPh>
    <phoneticPr fontId="5"/>
  </si>
  <si>
    <t>成人の日</t>
  </si>
  <si>
    <t>建国記念の日</t>
  </si>
  <si>
    <t>春分の日</t>
  </si>
  <si>
    <t>振替休日</t>
  </si>
  <si>
    <t>昭和の日</t>
  </si>
  <si>
    <t>憲法記念日</t>
  </si>
  <si>
    <t>みどりの日</t>
  </si>
  <si>
    <t>こどもの日</t>
  </si>
  <si>
    <t>海の日</t>
  </si>
  <si>
    <t>山の日</t>
  </si>
  <si>
    <t>敬老の日</t>
  </si>
  <si>
    <t>秋分の日</t>
  </si>
  <si>
    <t>体育の日</t>
  </si>
  <si>
    <t>文化の日</t>
  </si>
  <si>
    <t>勤労感謝の日</t>
  </si>
  <si>
    <t>天皇誕生日</t>
  </si>
  <si>
    <t>研修生</t>
    <rPh sb="0" eb="3">
      <t>ケンシュウセイ</t>
    </rPh>
    <phoneticPr fontId="5"/>
  </si>
  <si>
    <t>②</t>
  </si>
  <si>
    <t>③</t>
  </si>
  <si>
    <t>①</t>
  </si>
  <si>
    <t>実地研修人数　計</t>
    <rPh sb="0" eb="2">
      <t>ジッチ</t>
    </rPh>
    <rPh sb="2" eb="4">
      <t>ケンシュウ</t>
    </rPh>
    <rPh sb="4" eb="6">
      <t>ニンズウ</t>
    </rPh>
    <rPh sb="7" eb="8">
      <t>ケイ</t>
    </rPh>
    <phoneticPr fontId="5"/>
  </si>
  <si>
    <t>指導費助成人数</t>
    <rPh sb="0" eb="2">
      <t>シドウ</t>
    </rPh>
    <rPh sb="2" eb="3">
      <t>ヒ</t>
    </rPh>
    <rPh sb="3" eb="5">
      <t>ジョセイ</t>
    </rPh>
    <rPh sb="5" eb="7">
      <t>ニンズウ</t>
    </rPh>
    <phoneticPr fontId="5"/>
  </si>
  <si>
    <t>現場写真の有無</t>
    <rPh sb="0" eb="2">
      <t>ゲンバ</t>
    </rPh>
    <rPh sb="2" eb="4">
      <t>シャシン</t>
    </rPh>
    <rPh sb="5" eb="7">
      <t>ウム</t>
    </rPh>
    <phoneticPr fontId="5"/>
  </si>
  <si>
    <t>日　　　　　　　　　　付</t>
    <rPh sb="0" eb="1">
      <t>ヒ</t>
    </rPh>
    <rPh sb="11" eb="12">
      <t>ツキ</t>
    </rPh>
    <phoneticPr fontId="5"/>
  </si>
  <si>
    <t>種別</t>
    <rPh sb="0" eb="2">
      <t>シュベツ</t>
    </rPh>
    <phoneticPr fontId="5"/>
  </si>
  <si>
    <t>日数</t>
    <rPh sb="0" eb="2">
      <t>ニッスウ</t>
    </rPh>
    <phoneticPr fontId="5"/>
  </si>
  <si>
    <t>当月</t>
    <rPh sb="0" eb="2">
      <t>トウゲツ</t>
    </rPh>
    <phoneticPr fontId="5"/>
  </si>
  <si>
    <t>累計</t>
    <rPh sb="0" eb="2">
      <t>ルイケイ</t>
    </rPh>
    <phoneticPr fontId="5"/>
  </si>
  <si>
    <t>実地研修</t>
    <rPh sb="0" eb="2">
      <t>ジッチ</t>
    </rPh>
    <rPh sb="2" eb="4">
      <t>ケンシュウ</t>
    </rPh>
    <phoneticPr fontId="5"/>
  </si>
  <si>
    <t>指導日数
研修生1～2人
指導員1人分</t>
    <rPh sb="0" eb="2">
      <t>シドウ</t>
    </rPh>
    <rPh sb="2" eb="4">
      <t>ニッスウ</t>
    </rPh>
    <rPh sb="5" eb="8">
      <t>ケンシュウセイ</t>
    </rPh>
    <rPh sb="11" eb="12">
      <t>ニン</t>
    </rPh>
    <rPh sb="13" eb="16">
      <t>シドウイン</t>
    </rPh>
    <rPh sb="17" eb="18">
      <t>リ</t>
    </rPh>
    <rPh sb="18" eb="19">
      <t>ブン</t>
    </rPh>
    <phoneticPr fontId="5"/>
  </si>
  <si>
    <t>指導員</t>
    <rPh sb="0" eb="3">
      <t>シドウイン</t>
    </rPh>
    <phoneticPr fontId="5"/>
  </si>
  <si>
    <t>申請時の定着率</t>
    <rPh sb="0" eb="2">
      <t>シンセイ</t>
    </rPh>
    <rPh sb="2" eb="3">
      <t>ジ</t>
    </rPh>
    <rPh sb="4" eb="7">
      <t>テイチャクリツ</t>
    </rPh>
    <phoneticPr fontId="5"/>
  </si>
  <si>
    <t>指導日数
研修生3～4人
指導員2人以上</t>
    <rPh sb="0" eb="2">
      <t>シドウ</t>
    </rPh>
    <rPh sb="2" eb="4">
      <t>ニッスウ</t>
    </rPh>
    <rPh sb="5" eb="8">
      <t>ケンシュウセイ</t>
    </rPh>
    <rPh sb="11" eb="12">
      <t>ニン</t>
    </rPh>
    <rPh sb="13" eb="16">
      <t>シドウイン</t>
    </rPh>
    <rPh sb="17" eb="18">
      <t>リ</t>
    </rPh>
    <rPh sb="18" eb="20">
      <t>イジョウ</t>
    </rPh>
    <phoneticPr fontId="5"/>
  </si>
  <si>
    <t>定着率</t>
    <rPh sb="0" eb="3">
      <t>テイチャクリツ</t>
    </rPh>
    <phoneticPr fontId="5"/>
  </si>
  <si>
    <t>乗率</t>
    <rPh sb="0" eb="1">
      <t>ジョウ</t>
    </rPh>
    <rPh sb="1" eb="2">
      <t>リツ</t>
    </rPh>
    <phoneticPr fontId="5"/>
  </si>
  <si>
    <t>結果</t>
    <rPh sb="0" eb="2">
      <t>ケッカ</t>
    </rPh>
    <phoneticPr fontId="5"/>
  </si>
  <si>
    <t>上限額</t>
    <rPh sb="0" eb="3">
      <t>ジョウゲンガク</t>
    </rPh>
    <phoneticPr fontId="5"/>
  </si>
  <si>
    <t>以上</t>
    <phoneticPr fontId="5"/>
  </si>
  <si>
    <t>未満</t>
    <rPh sb="0" eb="2">
      <t>ミマン</t>
    </rPh>
    <phoneticPr fontId="5"/>
  </si>
  <si>
    <t>指導日数
研修生5人以上
指導員3人以上</t>
    <rPh sb="0" eb="2">
      <t>シドウ</t>
    </rPh>
    <rPh sb="2" eb="4">
      <t>ニッスウ</t>
    </rPh>
    <rPh sb="5" eb="8">
      <t>ケンシュウセイ</t>
    </rPh>
    <rPh sb="9" eb="10">
      <t>ニン</t>
    </rPh>
    <rPh sb="10" eb="12">
      <t>イジョウ</t>
    </rPh>
    <rPh sb="13" eb="16">
      <t>シドウイン</t>
    </rPh>
    <rPh sb="17" eb="18">
      <t>リ</t>
    </rPh>
    <rPh sb="18" eb="20">
      <t>イジョウ</t>
    </rPh>
    <phoneticPr fontId="5"/>
  </si>
  <si>
    <t>合計</t>
    <rPh sb="0" eb="2">
      <t>ゴウケイ</t>
    </rPh>
    <phoneticPr fontId="5"/>
  </si>
  <si>
    <t>指導員人数</t>
    <rPh sb="0" eb="3">
      <t>シドウイン</t>
    </rPh>
    <rPh sb="3" eb="5">
      <t>ニンズウ</t>
    </rPh>
    <phoneticPr fontId="5"/>
  </si>
  <si>
    <t>研修実績集計</t>
    <rPh sb="0" eb="2">
      <t>ケンシュウ</t>
    </rPh>
    <rPh sb="2" eb="4">
      <t>ジッセキ</t>
    </rPh>
    <rPh sb="4" eb="6">
      <t>シュウケイ</t>
    </rPh>
    <phoneticPr fontId="5"/>
  </si>
  <si>
    <t>項　　目</t>
    <rPh sb="0" eb="1">
      <t>コウ</t>
    </rPh>
    <rPh sb="3" eb="4">
      <t>メ</t>
    </rPh>
    <phoneticPr fontId="5"/>
  </si>
  <si>
    <t>④</t>
  </si>
  <si>
    <t>⑤</t>
  </si>
  <si>
    <t>⑥</t>
  </si>
  <si>
    <t>⑦</t>
  </si>
  <si>
    <t>⑧</t>
  </si>
  <si>
    <t>⑨</t>
  </si>
  <si>
    <t>⑩</t>
    <phoneticPr fontId="5"/>
  </si>
  <si>
    <t>⑪</t>
    <phoneticPr fontId="5"/>
  </si>
  <si>
    <t>⑫</t>
    <phoneticPr fontId="5"/>
  </si>
  <si>
    <t>⑬</t>
    <phoneticPr fontId="5"/>
  </si>
  <si>
    <t>集</t>
    <rPh sb="0" eb="1">
      <t>シュウ</t>
    </rPh>
    <phoneticPr fontId="5"/>
  </si>
  <si>
    <t>休</t>
    <rPh sb="0" eb="1">
      <t>ヤス</t>
    </rPh>
    <phoneticPr fontId="5"/>
  </si>
  <si>
    <t>外</t>
    <rPh sb="0" eb="1">
      <t>ガイ</t>
    </rPh>
    <phoneticPr fontId="5"/>
  </si>
  <si>
    <t>①～⑬合計</t>
    <rPh sb="3" eb="5">
      <t>ゴウケイ</t>
    </rPh>
    <phoneticPr fontId="5"/>
  </si>
  <si>
    <t>計　　画</t>
    <rPh sb="0" eb="1">
      <t>ケイ</t>
    </rPh>
    <rPh sb="3" eb="4">
      <t>ガ</t>
    </rPh>
    <phoneticPr fontId="5"/>
  </si>
  <si>
    <t>当月実績</t>
    <rPh sb="0" eb="2">
      <t>トウゲツ</t>
    </rPh>
    <rPh sb="2" eb="4">
      <t>ジッセキ</t>
    </rPh>
    <phoneticPr fontId="5"/>
  </si>
  <si>
    <t>当月までの累計実績</t>
    <rPh sb="0" eb="2">
      <t>トウゲツ</t>
    </rPh>
    <rPh sb="5" eb="7">
      <t>ルイケイ</t>
    </rPh>
    <rPh sb="7" eb="9">
      <t>ジッセキ</t>
    </rPh>
    <phoneticPr fontId="5"/>
  </si>
  <si>
    <t>←この数字を様式2-11の作業種別日数の数字に使用。</t>
    <rPh sb="3" eb="5">
      <t>スウジ</t>
    </rPh>
    <rPh sb="6" eb="8">
      <t>ヨウシキ</t>
    </rPh>
    <rPh sb="13" eb="15">
      <t>サギョウ</t>
    </rPh>
    <rPh sb="15" eb="16">
      <t>シュ</t>
    </rPh>
    <rPh sb="16" eb="17">
      <t>ベツ</t>
    </rPh>
    <rPh sb="17" eb="19">
      <t>ニッスウ</t>
    </rPh>
    <rPh sb="20" eb="22">
      <t>スウジ</t>
    </rPh>
    <rPh sb="23" eb="25">
      <t>シヨウ</t>
    </rPh>
    <phoneticPr fontId="5"/>
  </si>
  <si>
    <t>○作業種一覧</t>
    <rPh sb="1" eb="3">
      <t>サギョウ</t>
    </rPh>
    <rPh sb="3" eb="4">
      <t>シュ</t>
    </rPh>
    <rPh sb="4" eb="6">
      <t>イチラン</t>
    </rPh>
    <phoneticPr fontId="5"/>
  </si>
  <si>
    <t>内容</t>
    <rPh sb="0" eb="2">
      <t>ナイヨウ</t>
    </rPh>
    <phoneticPr fontId="5"/>
  </si>
  <si>
    <t>①</t>
    <phoneticPr fontId="5"/>
  </si>
  <si>
    <t>資材・設備管理</t>
  </si>
  <si>
    <t>②</t>
    <phoneticPr fontId="5"/>
  </si>
  <si>
    <t>森林調査</t>
    <phoneticPr fontId="5"/>
  </si>
  <si>
    <t>③</t>
    <phoneticPr fontId="5"/>
  </si>
  <si>
    <t>造　　林</t>
    <phoneticPr fontId="5"/>
  </si>
  <si>
    <t>④</t>
    <phoneticPr fontId="5"/>
  </si>
  <si>
    <t>育　　林</t>
    <phoneticPr fontId="5"/>
  </si>
  <si>
    <t>⑤</t>
    <phoneticPr fontId="5"/>
  </si>
  <si>
    <t>伐　　倒</t>
    <phoneticPr fontId="5"/>
  </si>
  <si>
    <t>⑥</t>
    <phoneticPr fontId="5"/>
  </si>
  <si>
    <t>造　　材</t>
    <phoneticPr fontId="5"/>
  </si>
  <si>
    <t>⑦</t>
    <phoneticPr fontId="5"/>
  </si>
  <si>
    <t>集　　材</t>
    <phoneticPr fontId="5"/>
  </si>
  <si>
    <t>⑧</t>
    <phoneticPr fontId="5"/>
  </si>
  <si>
    <t>土場管理</t>
    <phoneticPr fontId="5"/>
  </si>
  <si>
    <t>⑨</t>
    <phoneticPr fontId="5"/>
  </si>
  <si>
    <t>輸送作業</t>
    <phoneticPr fontId="5"/>
  </si>
  <si>
    <t>⑩</t>
    <phoneticPr fontId="5"/>
  </si>
  <si>
    <t>森林作業道等維持管理</t>
    <rPh sb="0" eb="2">
      <t>シンリン</t>
    </rPh>
    <rPh sb="2" eb="4">
      <t>サギョウ</t>
    </rPh>
    <rPh sb="4" eb="5">
      <t>ドウ</t>
    </rPh>
    <rPh sb="5" eb="6">
      <t>トウ</t>
    </rPh>
    <rPh sb="6" eb="8">
      <t>イジ</t>
    </rPh>
    <rPh sb="8" eb="10">
      <t>カンリ</t>
    </rPh>
    <phoneticPr fontId="5"/>
  </si>
  <si>
    <t>⑪</t>
    <phoneticPr fontId="5"/>
  </si>
  <si>
    <t>除染・漂流物等処理</t>
    <rPh sb="0" eb="2">
      <t>ジョセン</t>
    </rPh>
    <rPh sb="3" eb="5">
      <t>ヒョウリュウ</t>
    </rPh>
    <rPh sb="5" eb="6">
      <t>ブツ</t>
    </rPh>
    <rPh sb="6" eb="7">
      <t>トウ</t>
    </rPh>
    <rPh sb="7" eb="9">
      <t>ショリ</t>
    </rPh>
    <phoneticPr fontId="5"/>
  </si>
  <si>
    <t>⑫</t>
    <phoneticPr fontId="5"/>
  </si>
  <si>
    <t>森林保護対策</t>
    <rPh sb="0" eb="2">
      <t>シンリン</t>
    </rPh>
    <rPh sb="2" eb="4">
      <t>ホゴ</t>
    </rPh>
    <rPh sb="4" eb="6">
      <t>タイサク</t>
    </rPh>
    <phoneticPr fontId="5"/>
  </si>
  <si>
    <t>⑬</t>
    <phoneticPr fontId="5"/>
  </si>
  <si>
    <t>森林作業道開設</t>
    <rPh sb="0" eb="2">
      <t>シンリン</t>
    </rPh>
    <rPh sb="2" eb="4">
      <t>サギョウ</t>
    </rPh>
    <rPh sb="4" eb="5">
      <t>ドウ</t>
    </rPh>
    <rPh sb="5" eb="7">
      <t>カイセツ</t>
    </rPh>
    <phoneticPr fontId="5"/>
  </si>
  <si>
    <t>休</t>
    <rPh sb="0" eb="1">
      <t>キュウ</t>
    </rPh>
    <phoneticPr fontId="5"/>
  </si>
  <si>
    <t>休暇</t>
    <rPh sb="0" eb="2">
      <t>キュウカ</t>
    </rPh>
    <phoneticPr fontId="5"/>
  </si>
  <si>
    <t>研修外作業</t>
    <rPh sb="0" eb="2">
      <t>ケンシュウ</t>
    </rPh>
    <rPh sb="2" eb="3">
      <t>ガイ</t>
    </rPh>
    <rPh sb="3" eb="5">
      <t>サギョウ</t>
    </rPh>
    <phoneticPr fontId="5"/>
  </si>
  <si>
    <t>集合研修</t>
    <rPh sb="0" eb="2">
      <t>シュウゴウ</t>
    </rPh>
    <rPh sb="2" eb="4">
      <t>ケンシュウ</t>
    </rPh>
    <phoneticPr fontId="5"/>
  </si>
  <si>
    <t>⑩</t>
    <phoneticPr fontId="5"/>
  </si>
  <si>
    <t>⑪</t>
    <phoneticPr fontId="5"/>
  </si>
  <si>
    <t>⑫</t>
    <phoneticPr fontId="5"/>
  </si>
  <si>
    <t>⑬</t>
    <phoneticPr fontId="5"/>
  </si>
  <si>
    <t>ID</t>
    <phoneticPr fontId="1"/>
  </si>
  <si>
    <t>ID</t>
    <phoneticPr fontId="5"/>
  </si>
  <si>
    <t>検索キー</t>
    <rPh sb="0" eb="2">
      <t>ケンサク</t>
    </rPh>
    <phoneticPr fontId="1"/>
  </si>
  <si>
    <t>当月までの
実地研修日数
（累計）</t>
    <rPh sb="0" eb="2">
      <t>トウゲツ</t>
    </rPh>
    <rPh sb="6" eb="8">
      <t>ジッチ</t>
    </rPh>
    <rPh sb="14" eb="16">
      <t>ルイケイ</t>
    </rPh>
    <phoneticPr fontId="1"/>
  </si>
  <si>
    <t>当月までの
集合研修日数
（累計）</t>
    <rPh sb="0" eb="2">
      <t>トウゲツ</t>
    </rPh>
    <rPh sb="6" eb="8">
      <t>シュウゴウ</t>
    </rPh>
    <rPh sb="14" eb="16">
      <t>ルイケイ</t>
    </rPh>
    <phoneticPr fontId="1"/>
  </si>
  <si>
    <t>前月の
実地研修日数
（累計）</t>
    <rPh sb="0" eb="2">
      <t>ゼンゲツ</t>
    </rPh>
    <rPh sb="4" eb="6">
      <t>ジッチ</t>
    </rPh>
    <phoneticPr fontId="1"/>
  </si>
  <si>
    <t>前月の
集合研修日数
（累計）</t>
    <rPh sb="0" eb="2">
      <t>ゼンゲツ</t>
    </rPh>
    <rPh sb="4" eb="6">
      <t>シュウゴウ</t>
    </rPh>
    <phoneticPr fontId="1"/>
  </si>
  <si>
    <t>様式10-3　②</t>
    <phoneticPr fontId="5"/>
  </si>
  <si>
    <t>定着率</t>
    <phoneticPr fontId="5"/>
  </si>
  <si>
    <t>整理者</t>
    <rPh sb="0" eb="2">
      <t>セイリ</t>
    </rPh>
    <rPh sb="2" eb="3">
      <t>シャ</t>
    </rPh>
    <phoneticPr fontId="5"/>
  </si>
  <si>
    <t>後期</t>
    <rPh sb="0" eb="2">
      <t>コウキ</t>
    </rPh>
    <phoneticPr fontId="5"/>
  </si>
  <si>
    <t>研修生氏名</t>
    <rPh sb="0" eb="3">
      <t>ケンシュウセイ</t>
    </rPh>
    <rPh sb="3" eb="5">
      <t>シメイ</t>
    </rPh>
    <phoneticPr fontId="5"/>
  </si>
  <si>
    <t>支給した賃金等</t>
    <rPh sb="0" eb="2">
      <t>シキュウ</t>
    </rPh>
    <rPh sb="4" eb="7">
      <t>チンギントウ</t>
    </rPh>
    <phoneticPr fontId="5"/>
  </si>
  <si>
    <t>技術習得推進費</t>
    <rPh sb="0" eb="2">
      <t>ギジュツ</t>
    </rPh>
    <rPh sb="2" eb="4">
      <t>シュウトク</t>
    </rPh>
    <rPh sb="4" eb="6">
      <t>スイシン</t>
    </rPh>
    <rPh sb="6" eb="7">
      <t>ヒ</t>
    </rPh>
    <phoneticPr fontId="5"/>
  </si>
  <si>
    <t>社会保険等
（経営体負担分）</t>
    <rPh sb="0" eb="2">
      <t>シャカイ</t>
    </rPh>
    <rPh sb="2" eb="5">
      <t>ホケントウ</t>
    </rPh>
    <rPh sb="10" eb="13">
      <t>フタンブン</t>
    </rPh>
    <phoneticPr fontId="5"/>
  </si>
  <si>
    <t>就業環境整備費</t>
    <rPh sb="0" eb="2">
      <t>シュウギョウ</t>
    </rPh>
    <rPh sb="2" eb="4">
      <t>カンキョウ</t>
    </rPh>
    <rPh sb="4" eb="7">
      <t>セイビヒ</t>
    </rPh>
    <phoneticPr fontId="5"/>
  </si>
  <si>
    <t>支給した
住宅手当</t>
    <rPh sb="0" eb="2">
      <t>シキュウ</t>
    </rPh>
    <rPh sb="5" eb="7">
      <t>ジュウタク</t>
    </rPh>
    <rPh sb="7" eb="9">
      <t>テアテ</t>
    </rPh>
    <phoneticPr fontId="5"/>
  </si>
  <si>
    <t>雇用促進支援費</t>
    <rPh sb="0" eb="2">
      <t>コヨウ</t>
    </rPh>
    <rPh sb="2" eb="4">
      <t>ソクシン</t>
    </rPh>
    <rPh sb="4" eb="6">
      <t>シエン</t>
    </rPh>
    <rPh sb="6" eb="7">
      <t>ヒ</t>
    </rPh>
    <phoneticPr fontId="5"/>
  </si>
  <si>
    <t>資材費</t>
    <rPh sb="0" eb="2">
      <t>シザイ</t>
    </rPh>
    <rPh sb="2" eb="3">
      <t>ヒ</t>
    </rPh>
    <phoneticPr fontId="5"/>
  </si>
  <si>
    <t>研修準備費</t>
    <rPh sb="0" eb="2">
      <t>ケンシュウ</t>
    </rPh>
    <rPh sb="2" eb="4">
      <t>ジュンビ</t>
    </rPh>
    <rPh sb="4" eb="5">
      <t>ヒ</t>
    </rPh>
    <phoneticPr fontId="5"/>
  </si>
  <si>
    <t>安全向上対策費</t>
    <rPh sb="0" eb="2">
      <t>アンゼン</t>
    </rPh>
    <rPh sb="2" eb="4">
      <t>コウジョウ</t>
    </rPh>
    <rPh sb="4" eb="6">
      <t>タイサク</t>
    </rPh>
    <rPh sb="6" eb="7">
      <t>ヒ</t>
    </rPh>
    <phoneticPr fontId="5"/>
  </si>
  <si>
    <t>研修環境整備費</t>
    <rPh sb="0" eb="2">
      <t>ケンシュウ</t>
    </rPh>
    <rPh sb="2" eb="4">
      <t>カンキョウ</t>
    </rPh>
    <rPh sb="4" eb="6">
      <t>セイビ</t>
    </rPh>
    <rPh sb="6" eb="7">
      <t>ヒ</t>
    </rPh>
    <phoneticPr fontId="5"/>
  </si>
  <si>
    <t>備考</t>
    <rPh sb="0" eb="2">
      <t>ビコウ</t>
    </rPh>
    <phoneticPr fontId="5"/>
  </si>
  <si>
    <t>ＴＲ</t>
    <phoneticPr fontId="5"/>
  </si>
  <si>
    <t>ＦＷ1</t>
    <phoneticPr fontId="5"/>
  </si>
  <si>
    <t>ＦＷ2</t>
    <phoneticPr fontId="5"/>
  </si>
  <si>
    <t>ＦＷ3</t>
    <phoneticPr fontId="5"/>
  </si>
  <si>
    <t>TR計</t>
    <rPh sb="2" eb="3">
      <t>ケイ</t>
    </rPh>
    <phoneticPr fontId="5"/>
  </si>
  <si>
    <t>番号</t>
    <rPh sb="0" eb="2">
      <t>バンゴウ</t>
    </rPh>
    <phoneticPr fontId="1"/>
  </si>
  <si>
    <t>前年度_3月</t>
    <rPh sb="0" eb="2">
      <t>ゼンネン</t>
    </rPh>
    <rPh sb="2" eb="3">
      <t>ド</t>
    </rPh>
    <rPh sb="5" eb="6">
      <t>ツキ</t>
    </rPh>
    <phoneticPr fontId="5"/>
  </si>
  <si>
    <t>4月</t>
    <rPh sb="1" eb="2">
      <t>ツキ</t>
    </rPh>
    <phoneticPr fontId="5"/>
  </si>
  <si>
    <t>5月</t>
    <rPh sb="1" eb="2">
      <t>ツキ</t>
    </rPh>
    <phoneticPr fontId="5"/>
  </si>
  <si>
    <t>6月</t>
  </si>
  <si>
    <t>7月</t>
  </si>
  <si>
    <t>8月</t>
  </si>
  <si>
    <t>9月</t>
  </si>
  <si>
    <t>10月</t>
  </si>
  <si>
    <t>11月</t>
  </si>
  <si>
    <t>12月</t>
  </si>
  <si>
    <t>1月</t>
  </si>
  <si>
    <t>2月</t>
  </si>
  <si>
    <t>3月</t>
  </si>
  <si>
    <t>元日</t>
  </si>
  <si>
    <t>天皇誕生日</t>
    <rPh sb="0" eb="2">
      <t>テンノウ</t>
    </rPh>
    <rPh sb="2" eb="5">
      <t>タンジョウビ</t>
    </rPh>
    <phoneticPr fontId="5"/>
  </si>
  <si>
    <t>海の日</t>
    <phoneticPr fontId="5"/>
  </si>
  <si>
    <t>スポーツの日</t>
    <phoneticPr fontId="5"/>
  </si>
  <si>
    <t>様式10-3　③</t>
    <phoneticPr fontId="5"/>
  </si>
  <si>
    <t>助成対象研修生数（人）</t>
    <rPh sb="0" eb="2">
      <t>ジョセイ</t>
    </rPh>
    <rPh sb="2" eb="4">
      <t>タイショウ</t>
    </rPh>
    <rPh sb="4" eb="7">
      <t>ケンシュウセイ</t>
    </rPh>
    <rPh sb="7" eb="8">
      <t>スウ</t>
    </rPh>
    <rPh sb="9" eb="10">
      <t>ニン</t>
    </rPh>
    <phoneticPr fontId="5"/>
  </si>
  <si>
    <t>内 女性数</t>
    <rPh sb="0" eb="1">
      <t>ウチ</t>
    </rPh>
    <phoneticPr fontId="5"/>
  </si>
  <si>
    <t>TR</t>
    <phoneticPr fontId="5"/>
  </si>
  <si>
    <t>FW1</t>
    <phoneticPr fontId="5"/>
  </si>
  <si>
    <t>FW2</t>
    <phoneticPr fontId="5"/>
  </si>
  <si>
    <t>FW3</t>
    <phoneticPr fontId="5"/>
  </si>
  <si>
    <t>6</t>
  </si>
  <si>
    <t>7</t>
  </si>
  <si>
    <t>8</t>
  </si>
  <si>
    <t>9</t>
  </si>
  <si>
    <t>上期計</t>
    <rPh sb="0" eb="1">
      <t>カミ</t>
    </rPh>
    <rPh sb="2" eb="3">
      <t>ケイ</t>
    </rPh>
    <phoneticPr fontId="5"/>
  </si>
  <si>
    <t>助成額積算計（上期確認用）</t>
    <rPh sb="0" eb="3">
      <t>ジョセイガク</t>
    </rPh>
    <rPh sb="3" eb="5">
      <t>セキサン</t>
    </rPh>
    <rPh sb="5" eb="6">
      <t>ケイ</t>
    </rPh>
    <rPh sb="7" eb="9">
      <t>カミキ</t>
    </rPh>
    <rPh sb="9" eb="12">
      <t>カクニンヨウ</t>
    </rPh>
    <phoneticPr fontId="5"/>
  </si>
  <si>
    <t>金額</t>
    <rPh sb="0" eb="2">
      <t>キンガク</t>
    </rPh>
    <phoneticPr fontId="5"/>
  </si>
  <si>
    <t>指導日数</t>
    <rPh sb="0" eb="2">
      <t>シドウ</t>
    </rPh>
    <rPh sb="2" eb="4">
      <t>ニッスウ</t>
    </rPh>
    <phoneticPr fontId="5"/>
  </si>
  <si>
    <t>助成額</t>
    <rPh sb="0" eb="3">
      <t>ジョセイガク</t>
    </rPh>
    <phoneticPr fontId="5"/>
  </si>
  <si>
    <t>指導費</t>
    <rPh sb="0" eb="2">
      <t>シドウ</t>
    </rPh>
    <rPh sb="2" eb="3">
      <t>ヒ</t>
    </rPh>
    <phoneticPr fontId="5"/>
  </si>
  <si>
    <t>指導員1人以上</t>
    <rPh sb="0" eb="3">
      <t>シドウイン</t>
    </rPh>
    <rPh sb="4" eb="5">
      <t>リ</t>
    </rPh>
    <rPh sb="5" eb="7">
      <t>イジョウ</t>
    </rPh>
    <phoneticPr fontId="5"/>
  </si>
  <si>
    <t>指導員2人以上</t>
    <rPh sb="0" eb="3">
      <t>シドウイン</t>
    </rPh>
    <rPh sb="4" eb="5">
      <t>リ</t>
    </rPh>
    <rPh sb="5" eb="7">
      <t>イジョウ</t>
    </rPh>
    <phoneticPr fontId="5"/>
  </si>
  <si>
    <t>指導員3人以上</t>
    <rPh sb="0" eb="3">
      <t>シドウイン</t>
    </rPh>
    <rPh sb="4" eb="5">
      <t>ニン</t>
    </rPh>
    <rPh sb="5" eb="7">
      <t>イジョウ</t>
    </rPh>
    <phoneticPr fontId="5"/>
  </si>
  <si>
    <t>計</t>
    <rPh sb="0" eb="1">
      <t>ケイ</t>
    </rPh>
    <phoneticPr fontId="5"/>
  </si>
  <si>
    <t>技術習得推進費</t>
    <rPh sb="0" eb="2">
      <t>ギジュツ</t>
    </rPh>
    <rPh sb="2" eb="4">
      <t>シュウトク</t>
    </rPh>
    <rPh sb="4" eb="7">
      <t>スイシンヒ</t>
    </rPh>
    <phoneticPr fontId="5"/>
  </si>
  <si>
    <t>労災保険料</t>
    <rPh sb="0" eb="2">
      <t>ロウサイ</t>
    </rPh>
    <rPh sb="2" eb="5">
      <t>ホケンリョウ</t>
    </rPh>
    <phoneticPr fontId="5"/>
  </si>
  <si>
    <t>雇用促進支援費</t>
    <rPh sb="0" eb="2">
      <t>コヨウ</t>
    </rPh>
    <rPh sb="2" eb="4">
      <t>ソクシン</t>
    </rPh>
    <rPh sb="4" eb="7">
      <t>シエンヒ</t>
    </rPh>
    <phoneticPr fontId="5"/>
  </si>
  <si>
    <t>研修業務管理費</t>
    <rPh sb="0" eb="2">
      <t>ケンシュウ</t>
    </rPh>
    <rPh sb="2" eb="4">
      <t>ギョウム</t>
    </rPh>
    <rPh sb="4" eb="7">
      <t>カンリヒ</t>
    </rPh>
    <phoneticPr fontId="5"/>
  </si>
  <si>
    <t>資材費</t>
    <rPh sb="0" eb="3">
      <t>シザイヒ</t>
    </rPh>
    <phoneticPr fontId="5"/>
  </si>
  <si>
    <t>安全向上対策費</t>
    <rPh sb="0" eb="2">
      <t>アンゼン</t>
    </rPh>
    <rPh sb="2" eb="4">
      <t>コウジョウ</t>
    </rPh>
    <rPh sb="4" eb="7">
      <t>タイサクヒ</t>
    </rPh>
    <phoneticPr fontId="5"/>
  </si>
  <si>
    <t>研修環境整備費</t>
    <rPh sb="0" eb="2">
      <t>ケンシュウ</t>
    </rPh>
    <rPh sb="2" eb="4">
      <t>カンキョウ</t>
    </rPh>
    <rPh sb="4" eb="7">
      <t>セイビヒ</t>
    </rPh>
    <phoneticPr fontId="5"/>
  </si>
  <si>
    <t>合　　　計</t>
    <phoneticPr fontId="5"/>
  </si>
  <si>
    <t>10</t>
    <phoneticPr fontId="5"/>
  </si>
  <si>
    <t>11</t>
  </si>
  <si>
    <t>12</t>
  </si>
  <si>
    <t>1</t>
    <phoneticPr fontId="5"/>
  </si>
  <si>
    <t>下期計</t>
    <rPh sb="0" eb="1">
      <t>シタ</t>
    </rPh>
    <rPh sb="2" eb="3">
      <t>ケイ</t>
    </rPh>
    <phoneticPr fontId="5"/>
  </si>
  <si>
    <t>助成額積算計</t>
    <rPh sb="0" eb="3">
      <t>ジョセイガク</t>
    </rPh>
    <rPh sb="3" eb="5">
      <t>セキサン</t>
    </rPh>
    <rPh sb="5" eb="6">
      <t>ケイ</t>
    </rPh>
    <phoneticPr fontId="5"/>
  </si>
  <si>
    <t>備　　　考</t>
    <rPh sb="0" eb="1">
      <t>トモ</t>
    </rPh>
    <rPh sb="4" eb="5">
      <t>コウ</t>
    </rPh>
    <phoneticPr fontId="5"/>
  </si>
  <si>
    <t>女性研修生数（人）</t>
    <rPh sb="0" eb="2">
      <t>ジョセイ</t>
    </rPh>
    <rPh sb="2" eb="5">
      <t>ケンシュウセイ</t>
    </rPh>
    <rPh sb="5" eb="6">
      <t>スウ</t>
    </rPh>
    <rPh sb="7" eb="8">
      <t>ニン</t>
    </rPh>
    <phoneticPr fontId="5"/>
  </si>
  <si>
    <t>ＦＷ1計</t>
    <rPh sb="3" eb="4">
      <t>ケイ</t>
    </rPh>
    <phoneticPr fontId="5"/>
  </si>
  <si>
    <t>ＦＷ2計</t>
    <rPh sb="3" eb="4">
      <t>ケイ</t>
    </rPh>
    <phoneticPr fontId="5"/>
  </si>
  <si>
    <t>ＦＷ3計</t>
    <rPh sb="3" eb="4">
      <t>ケイ</t>
    </rPh>
    <phoneticPr fontId="5"/>
  </si>
  <si>
    <t>研修記録簿月集計表　　　　　　</t>
    <rPh sb="5" eb="6">
      <t>ツキ</t>
    </rPh>
    <rPh sb="8" eb="9">
      <t>ヒョウ</t>
    </rPh>
    <phoneticPr fontId="5"/>
  </si>
  <si>
    <t>研修経費等月集計表</t>
    <rPh sb="0" eb="2">
      <t>ケンシュウ</t>
    </rPh>
    <rPh sb="2" eb="4">
      <t>ケイヒ</t>
    </rPh>
    <rPh sb="4" eb="5">
      <t>トウ</t>
    </rPh>
    <rPh sb="5" eb="6">
      <t>ツキ</t>
    </rPh>
    <rPh sb="6" eb="9">
      <t>シュウケイヒョウ</t>
    </rPh>
    <phoneticPr fontId="5"/>
  </si>
  <si>
    <t>FW計</t>
    <rPh sb="2" eb="3">
      <t>ケイ</t>
    </rPh>
    <phoneticPr fontId="5"/>
  </si>
  <si>
    <t>多能工化</t>
    <phoneticPr fontId="1"/>
  </si>
  <si>
    <t>TR多能工計</t>
    <rPh sb="5" eb="6">
      <t>ケイ</t>
    </rPh>
    <phoneticPr fontId="5"/>
  </si>
  <si>
    <t>多能工計</t>
    <rPh sb="3" eb="4">
      <t>ケイ</t>
    </rPh>
    <phoneticPr fontId="5"/>
  </si>
  <si>
    <t>技能講習等受講費</t>
    <rPh sb="0" eb="2">
      <t>ギノウ</t>
    </rPh>
    <rPh sb="2" eb="4">
      <t>コウシュウ</t>
    </rPh>
    <rPh sb="4" eb="5">
      <t>トウ</t>
    </rPh>
    <rPh sb="5" eb="7">
      <t>ジュコウ</t>
    </rPh>
    <rPh sb="7" eb="8">
      <t>ヒ</t>
    </rPh>
    <phoneticPr fontId="5"/>
  </si>
  <si>
    <t>技能講習等受講費</t>
  </si>
  <si>
    <t>多能工（伐採）</t>
    <rPh sb="0" eb="3">
      <t>タノウコウ</t>
    </rPh>
    <rPh sb="4" eb="6">
      <t>バッサイ</t>
    </rPh>
    <phoneticPr fontId="5"/>
  </si>
  <si>
    <t>講習等受講費</t>
    <rPh sb="0" eb="2">
      <t>コウシュウ</t>
    </rPh>
    <rPh sb="2" eb="3">
      <t>トウ</t>
    </rPh>
    <rPh sb="3" eb="5">
      <t>ジュコウ</t>
    </rPh>
    <rPh sb="5" eb="6">
      <t>ヒ</t>
    </rPh>
    <phoneticPr fontId="5"/>
  </si>
  <si>
    <t>科目</t>
    <rPh sb="0" eb="2">
      <t>カモク</t>
    </rPh>
    <phoneticPr fontId="5"/>
  </si>
  <si>
    <t>助成額積算計（実績確認用）</t>
    <rPh sb="0" eb="3">
      <t>ジョセイガク</t>
    </rPh>
    <rPh sb="3" eb="5">
      <t>セキサン</t>
    </rPh>
    <rPh sb="5" eb="6">
      <t>ケイ</t>
    </rPh>
    <rPh sb="7" eb="9">
      <t>ジッセキ</t>
    </rPh>
    <rPh sb="9" eb="12">
      <t>カクニンヨウ</t>
    </rPh>
    <phoneticPr fontId="5"/>
  </si>
  <si>
    <t>令和７年度　TRFW多能工化研修（FW1、2、3）+指導管理費　記録簿年集計表</t>
    <rPh sb="10" eb="14">
      <t>タノウコウカ</t>
    </rPh>
    <rPh sb="14" eb="16">
      <t>ケンシュウ</t>
    </rPh>
    <rPh sb="26" eb="28">
      <t>シドウ</t>
    </rPh>
    <rPh sb="28" eb="31">
      <t>カンリヒ</t>
    </rPh>
    <rPh sb="32" eb="35">
      <t>キロクボ</t>
    </rPh>
    <rPh sb="35" eb="36">
      <t>ネン</t>
    </rPh>
    <rPh sb="36" eb="38">
      <t>シュウケイ</t>
    </rPh>
    <rPh sb="38" eb="39">
      <t>ヒョウ</t>
    </rPh>
    <phoneticPr fontId="5"/>
  </si>
  <si>
    <t>令和７年度　FW研修（FW3）　記録簿年集計表</t>
    <rPh sb="8" eb="10">
      <t>ケンシュウ</t>
    </rPh>
    <rPh sb="16" eb="19">
      <t>キロクボ</t>
    </rPh>
    <rPh sb="19" eb="20">
      <t>ドシ</t>
    </rPh>
    <rPh sb="20" eb="22">
      <t>シュウケイ</t>
    </rPh>
    <rPh sb="22" eb="23">
      <t>ヒョウ</t>
    </rPh>
    <phoneticPr fontId="5"/>
  </si>
  <si>
    <t>令和７年度　FW研修（FW2）　記録簿年集計表</t>
    <rPh sb="8" eb="10">
      <t>ケンシュウ</t>
    </rPh>
    <rPh sb="16" eb="19">
      <t>キロクボ</t>
    </rPh>
    <rPh sb="19" eb="20">
      <t>ドシ</t>
    </rPh>
    <rPh sb="20" eb="22">
      <t>シュウケイ</t>
    </rPh>
    <rPh sb="22" eb="23">
      <t>ヒョウ</t>
    </rPh>
    <phoneticPr fontId="5"/>
  </si>
  <si>
    <t>令和７年度　FW研修（FW1）　記録簿年集計表</t>
    <rPh sb="8" eb="10">
      <t>ケンシュウ</t>
    </rPh>
    <rPh sb="16" eb="19">
      <t>キロクボ</t>
    </rPh>
    <rPh sb="19" eb="20">
      <t>ネン</t>
    </rPh>
    <rPh sb="20" eb="22">
      <t>シュウケイ</t>
    </rPh>
    <rPh sb="22" eb="23">
      <t>ヒョウ</t>
    </rPh>
    <phoneticPr fontId="5"/>
  </si>
  <si>
    <t>令和７年度　TR研修　記録簿年集計表</t>
    <rPh sb="8" eb="10">
      <t>ケンシュウ</t>
    </rPh>
    <rPh sb="11" eb="14">
      <t>キロクボ</t>
    </rPh>
    <rPh sb="14" eb="15">
      <t>ネン</t>
    </rPh>
    <rPh sb="15" eb="17">
      <t>シュウケイ</t>
    </rPh>
    <rPh sb="17" eb="18">
      <t>ヒョウ</t>
    </rPh>
    <phoneticPr fontId="5"/>
  </si>
  <si>
    <t>令和７年度　多能工化研修　記録簿年集計表</t>
    <rPh sb="6" eb="10">
      <t>タノウコウカ</t>
    </rPh>
    <rPh sb="10" eb="12">
      <t>ケンシュウ</t>
    </rPh>
    <rPh sb="13" eb="16">
      <t>キロクボ</t>
    </rPh>
    <rPh sb="16" eb="17">
      <t>ネン</t>
    </rPh>
    <rPh sb="17" eb="19">
      <t>シュウケイ</t>
    </rPh>
    <rPh sb="19" eb="20">
      <t>ヒョウ</t>
    </rPh>
    <phoneticPr fontId="5"/>
  </si>
  <si>
    <t>祝日（令和7年）</t>
    <rPh sb="3" eb="5">
      <t>レイワ</t>
    </rPh>
    <rPh sb="6" eb="7">
      <t>ネン</t>
    </rPh>
    <phoneticPr fontId="5"/>
  </si>
  <si>
    <t>祝日（令和8年）</t>
    <rPh sb="3" eb="5">
      <t>レイワ</t>
    </rPh>
    <phoneticPr fontId="5"/>
  </si>
  <si>
    <t>天皇誕生日の振替休日</t>
    <rPh sb="6" eb="10">
      <t>フリカエキュウジツ</t>
    </rPh>
    <phoneticPr fontId="5"/>
  </si>
  <si>
    <t>みどりの日の振替休日</t>
    <rPh sb="6" eb="10">
      <t>フリカエキュウジツ</t>
    </rPh>
    <phoneticPr fontId="1"/>
  </si>
  <si>
    <t>勤労感謝の日の振替休日</t>
    <rPh sb="0" eb="2">
      <t>キンロウ</t>
    </rPh>
    <rPh sb="2" eb="4">
      <t>カンシャ</t>
    </rPh>
    <rPh sb="7" eb="11">
      <t>フリカエキュウジツ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</si>
</sst>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quot;¥&quot;#,##0_);\(&quot;¥&quot;#,##0\)"/>
    <numFmt numFmtId="177" formatCode="ggge&quot;年&quot;m&quot;月&quot;"/>
    <numFmt numFmtId="178" formatCode="#,##0_);[Red]\(#,##0\)"/>
    <numFmt numFmtId="179" formatCode="d"/>
    <numFmt numFmtId="180" formatCode="0_ "/>
    <numFmt numFmtId="181" formatCode="0.00_ "/>
    <numFmt numFmtId="182" formatCode="00000"/>
    <numFmt numFmtId="183" formatCode="0.0%"/>
    <numFmt numFmtId="184" formatCode="@&quot;月&quot;"/>
  </numFmts>
  <fonts count="40">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3"/>
      <charset val="128"/>
      <scheme val="minor"/>
    </font>
    <font>
      <sz val="14"/>
      <name val="ＭＳ Ｐゴシック"/>
      <family val="3"/>
      <charset val="128"/>
    </font>
    <font>
      <sz val="6"/>
      <name val="ＭＳ Ｐゴシック"/>
      <family val="3"/>
      <charset val="128"/>
    </font>
    <font>
      <sz val="24"/>
      <name val="ＭＳ Ｐゴシック"/>
      <family val="3"/>
      <charset val="128"/>
    </font>
    <font>
      <sz val="12"/>
      <name val="ＭＳ Ｐゴシック"/>
      <family val="3"/>
      <charset val="128"/>
    </font>
    <font>
      <sz val="28"/>
      <name val="ＭＳ Ｐゴシック"/>
      <family val="3"/>
      <charset val="128"/>
    </font>
    <font>
      <sz val="22"/>
      <name val="ＭＳ Ｐゴシック"/>
      <family val="3"/>
      <charset val="128"/>
    </font>
    <font>
      <b/>
      <sz val="22"/>
      <name val="ＭＳ Ｐゴシック"/>
      <family val="3"/>
      <charset val="128"/>
    </font>
    <font>
      <sz val="26"/>
      <name val="ＭＳ Ｐゴシック"/>
      <family val="3"/>
      <charset val="128"/>
    </font>
    <font>
      <b/>
      <sz val="11"/>
      <name val="ＭＳ Ｐゴシック"/>
      <family val="3"/>
      <charset val="128"/>
    </font>
    <font>
      <sz val="8"/>
      <name val="ＭＳ Ｐゴシック"/>
      <family val="3"/>
      <charset val="128"/>
    </font>
    <font>
      <sz val="11"/>
      <color theme="1"/>
      <name val="ＭＳ Ｐゴシック"/>
      <family val="3"/>
      <charset val="128"/>
    </font>
    <font>
      <sz val="10"/>
      <color theme="1"/>
      <name val="ＭＳ Ｐゴシック"/>
      <family val="3"/>
      <charset val="128"/>
    </font>
    <font>
      <sz val="14"/>
      <color indexed="81"/>
      <name val="ＭＳ Ｐゴシック"/>
      <family val="3"/>
      <charset val="128"/>
    </font>
    <font>
      <sz val="11"/>
      <name val="ＭＳ ゴシック"/>
      <family val="3"/>
      <charset val="128"/>
    </font>
    <font>
      <sz val="11"/>
      <color theme="1"/>
      <name val="ＭＳ ゴシック"/>
      <family val="3"/>
      <charset val="128"/>
    </font>
    <font>
      <sz val="11"/>
      <color rgb="FFFF0000"/>
      <name val="ＭＳ Ｐゴシック"/>
      <family val="3"/>
      <charset val="128"/>
      <scheme val="minor"/>
    </font>
    <font>
      <b/>
      <sz val="24"/>
      <name val="ＭＳ Ｐゴシック"/>
      <family val="3"/>
      <charset val="128"/>
    </font>
    <font>
      <sz val="14"/>
      <color theme="1"/>
      <name val="ＭＳ Ｐゴシック"/>
      <family val="3"/>
      <charset val="128"/>
      <scheme val="minor"/>
    </font>
    <font>
      <sz val="14"/>
      <color theme="0" tint="-0.499984740745262"/>
      <name val="ＭＳ Ｐゴシック"/>
      <family val="3"/>
      <charset val="128"/>
    </font>
    <font>
      <b/>
      <sz val="11"/>
      <color indexed="10"/>
      <name val="MS P ゴシック"/>
      <family val="3"/>
      <charset val="128"/>
    </font>
    <font>
      <sz val="11"/>
      <color indexed="81"/>
      <name val="MS P ゴシック"/>
      <family val="3"/>
      <charset val="128"/>
    </font>
    <font>
      <sz val="14"/>
      <color indexed="10"/>
      <name val="ＭＳ Ｐゴシック"/>
      <family val="3"/>
      <charset val="128"/>
    </font>
    <font>
      <b/>
      <sz val="14"/>
      <color indexed="81"/>
      <name val="ＭＳ Ｐゴシック"/>
      <family val="3"/>
      <charset val="128"/>
    </font>
    <font>
      <sz val="11"/>
      <color theme="0"/>
      <name val="ＭＳ Ｐゴシック"/>
      <family val="3"/>
      <charset val="128"/>
    </font>
    <font>
      <sz val="14"/>
      <color rgb="FFFF0000"/>
      <name val="ＭＳ Ｐゴシック"/>
      <family val="3"/>
      <charset val="128"/>
    </font>
    <font>
      <sz val="12"/>
      <color theme="0"/>
      <name val="ＭＳ Ｐ明朝"/>
      <family val="1"/>
      <charset val="128"/>
    </font>
    <font>
      <sz val="14"/>
      <color theme="0" tint="-0.249977111117893"/>
      <name val="ＭＳ Ｐゴシック"/>
      <family val="3"/>
      <charset val="128"/>
    </font>
    <font>
      <sz val="14"/>
      <color rgb="FF00FF00"/>
      <name val="ＭＳ Ｐゴシック"/>
      <family val="3"/>
      <charset val="128"/>
    </font>
    <font>
      <sz val="14"/>
      <color rgb="FFFF9900"/>
      <name val="ＭＳ Ｐゴシック"/>
      <family val="3"/>
      <charset val="128"/>
    </font>
    <font>
      <sz val="12"/>
      <color indexed="81"/>
      <name val="MS P ゴシック"/>
      <family val="3"/>
      <charset val="128"/>
    </font>
    <font>
      <sz val="18"/>
      <color indexed="10"/>
      <name val="MS P ゴシック"/>
      <family val="3"/>
      <charset val="128"/>
    </font>
    <font>
      <b/>
      <sz val="16"/>
      <color indexed="81"/>
      <name val="MS P ゴシック"/>
      <family val="3"/>
      <charset val="128"/>
    </font>
    <font>
      <sz val="16"/>
      <color indexed="81"/>
      <name val="MS P ゴシック"/>
      <family val="3"/>
      <charset val="128"/>
    </font>
    <font>
      <b/>
      <sz val="9"/>
      <color indexed="81"/>
      <name val="MS P ゴシック"/>
      <family val="3"/>
      <charset val="128"/>
    </font>
    <font>
      <sz val="9"/>
      <color theme="1"/>
      <name val="ＭＳ Ｐゴシック"/>
      <family val="3"/>
      <charset val="128"/>
      <scheme val="minor"/>
    </font>
    <font>
      <sz val="7"/>
      <color theme="1"/>
      <name val="ＭＳ Ｐゴシック"/>
      <family val="3"/>
      <charset val="128"/>
      <scheme val="minor"/>
    </font>
  </fonts>
  <fills count="22">
    <fill>
      <patternFill patternType="none"/>
    </fill>
    <fill>
      <patternFill patternType="gray125"/>
    </fill>
    <fill>
      <patternFill patternType="solid">
        <fgColor rgb="FFFF66FF"/>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rgb="FFFFFFFF"/>
        <bgColor indexed="64"/>
      </patternFill>
    </fill>
    <fill>
      <patternFill patternType="solid">
        <fgColor rgb="FFFFCC99"/>
        <bgColor indexed="64"/>
      </patternFill>
    </fill>
    <fill>
      <patternFill patternType="solid">
        <fgColor rgb="FF66FF66"/>
        <bgColor indexed="64"/>
      </patternFill>
    </fill>
    <fill>
      <patternFill patternType="solid">
        <fgColor rgb="FFFFFF66"/>
        <bgColor indexed="64"/>
      </patternFill>
    </fill>
    <fill>
      <patternFill patternType="solid">
        <fgColor rgb="FF00FF00"/>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rgb="FFCC99FF"/>
        <bgColor indexed="64"/>
      </patternFill>
    </fill>
    <fill>
      <patternFill patternType="solid">
        <fgColor rgb="FFFFB7B7"/>
        <bgColor indexed="64"/>
      </patternFill>
    </fill>
    <fill>
      <patternFill patternType="solid">
        <fgColor rgb="FFFF99CC"/>
        <bgColor indexed="64"/>
      </patternFill>
    </fill>
    <fill>
      <patternFill patternType="solid">
        <fgColor rgb="FF66FFFF"/>
        <bgColor indexed="64"/>
      </patternFill>
    </fill>
    <fill>
      <patternFill patternType="solid">
        <fgColor rgb="FFFFCC00"/>
        <bgColor indexed="64"/>
      </patternFill>
    </fill>
    <fill>
      <patternFill patternType="solid">
        <fgColor rgb="FFCCECFF"/>
        <bgColor indexed="64"/>
      </patternFill>
    </fill>
    <fill>
      <patternFill patternType="solid">
        <fgColor rgb="FFCC6600"/>
        <bgColor indexed="64"/>
      </patternFill>
    </fill>
    <fill>
      <patternFill patternType="solid">
        <fgColor rgb="FFDEBDFF"/>
        <bgColor indexed="64"/>
      </patternFill>
    </fill>
    <fill>
      <patternFill patternType="solid">
        <fgColor rgb="FF8FFF8F"/>
        <bgColor indexed="64"/>
      </patternFill>
    </fill>
    <fill>
      <patternFill patternType="solid">
        <fgColor rgb="FFE0C1FF"/>
        <bgColor indexed="64"/>
      </patternFill>
    </fill>
  </fills>
  <borders count="16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bottom style="thin">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medium">
        <color indexed="64"/>
      </right>
      <top/>
      <bottom style="medium">
        <color indexed="64"/>
      </bottom>
      <diagonal/>
    </border>
    <border>
      <left/>
      <right/>
      <top style="medium">
        <color indexed="64"/>
      </top>
      <bottom/>
      <diagonal/>
    </border>
    <border>
      <left style="thin">
        <color indexed="64"/>
      </left>
      <right style="thin">
        <color indexed="64"/>
      </right>
      <top style="hair">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right/>
      <top/>
      <bottom style="thin">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medium">
        <color rgb="FFFF0000"/>
      </left>
      <right style="medium">
        <color rgb="FFFF0000"/>
      </right>
      <top style="medium">
        <color rgb="FFFF0000"/>
      </top>
      <bottom style="thin">
        <color indexed="64"/>
      </bottom>
      <diagonal/>
    </border>
    <border>
      <left/>
      <right style="hair">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rgb="FFFF0000"/>
      </left>
      <right style="medium">
        <color rgb="FFFF0000"/>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rgb="FFFF0000"/>
      </left>
      <right style="medium">
        <color rgb="FFFF0000"/>
      </right>
      <top style="thin">
        <color indexed="64"/>
      </top>
      <bottom style="medium">
        <color rgb="FFFF0000"/>
      </bottom>
      <diagonal/>
    </border>
    <border>
      <left/>
      <right style="hair">
        <color indexed="64"/>
      </right>
      <top style="thin">
        <color indexed="64"/>
      </top>
      <bottom style="medium">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hair">
        <color indexed="64"/>
      </left>
      <right/>
      <top style="medium">
        <color indexed="64"/>
      </top>
      <bottom style="thin">
        <color indexed="64"/>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
      <left style="hair">
        <color indexed="64"/>
      </left>
      <right style="hair">
        <color indexed="64"/>
      </right>
      <top style="medium">
        <color indexed="64"/>
      </top>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hair">
        <color indexed="64"/>
      </right>
      <top/>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rgb="FF000000"/>
      </left>
      <right style="thin">
        <color rgb="FF000000"/>
      </right>
      <top style="thin">
        <color rgb="FF000000"/>
      </top>
      <bottom style="thin">
        <color rgb="FF000000"/>
      </bottom>
      <diagonal/>
    </border>
    <border>
      <left style="thick">
        <color rgb="FFFF0000"/>
      </left>
      <right style="thick">
        <color rgb="FFFF0000"/>
      </right>
      <top style="thick">
        <color rgb="FFFF0000"/>
      </top>
      <bottom style="thick">
        <color rgb="FFFF0000"/>
      </bottom>
      <diagonal/>
    </border>
    <border>
      <left style="medium">
        <color indexed="64"/>
      </left>
      <right style="medium">
        <color indexed="64"/>
      </right>
      <top style="medium">
        <color indexed="64"/>
      </top>
      <bottom style="medium">
        <color indexed="64"/>
      </bottom>
      <diagonal/>
    </border>
    <border>
      <left style="medium">
        <color rgb="FFFF0000"/>
      </left>
      <right style="medium">
        <color indexed="64"/>
      </right>
      <top style="medium">
        <color indexed="64"/>
      </top>
      <bottom style="thin">
        <color indexed="64"/>
      </bottom>
      <diagonal/>
    </border>
    <border>
      <left style="medium">
        <color rgb="FFFF0000"/>
      </left>
      <right style="medium">
        <color indexed="64"/>
      </right>
      <top style="thin">
        <color indexed="64"/>
      </top>
      <bottom style="thin">
        <color indexed="64"/>
      </bottom>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medium">
        <color indexed="64"/>
      </right>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medium">
        <color indexed="64"/>
      </left>
      <right style="medium">
        <color indexed="64"/>
      </right>
      <top style="medium">
        <color indexed="64"/>
      </top>
      <bottom style="medium">
        <color indexed="64"/>
      </bottom>
      <diagonal style="thin">
        <color indexed="64"/>
      </diagonal>
    </border>
    <border>
      <left style="medium">
        <color indexed="64"/>
      </left>
      <right style="medium">
        <color indexed="64"/>
      </right>
      <top style="thin">
        <color indexed="64"/>
      </top>
      <bottom style="thin">
        <color indexed="64"/>
      </bottom>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ck">
        <color rgb="FFFF0066"/>
      </left>
      <right style="thin">
        <color indexed="64"/>
      </right>
      <top style="thick">
        <color rgb="FFFF0066"/>
      </top>
      <bottom style="double">
        <color indexed="64"/>
      </bottom>
      <diagonal/>
    </border>
    <border>
      <left style="thin">
        <color indexed="64"/>
      </left>
      <right style="thin">
        <color indexed="64"/>
      </right>
      <top style="thick">
        <color rgb="FFFF0066"/>
      </top>
      <bottom style="double">
        <color indexed="64"/>
      </bottom>
      <diagonal/>
    </border>
    <border>
      <left style="thin">
        <color indexed="64"/>
      </left>
      <right style="thick">
        <color rgb="FFFF0066"/>
      </right>
      <top style="thick">
        <color rgb="FFFF0066"/>
      </top>
      <bottom style="double">
        <color indexed="64"/>
      </bottom>
      <diagonal/>
    </border>
    <border>
      <left style="thick">
        <color rgb="FFFF0066"/>
      </left>
      <right style="thin">
        <color indexed="64"/>
      </right>
      <top/>
      <bottom style="thin">
        <color indexed="64"/>
      </bottom>
      <diagonal/>
    </border>
    <border>
      <left style="thin">
        <color indexed="64"/>
      </left>
      <right style="thick">
        <color rgb="FFFF0066"/>
      </right>
      <top/>
      <bottom style="thin">
        <color indexed="64"/>
      </bottom>
      <diagonal/>
    </border>
    <border>
      <left style="thick">
        <color rgb="FFFF0066"/>
      </left>
      <right style="thin">
        <color indexed="64"/>
      </right>
      <top style="thin">
        <color indexed="64"/>
      </top>
      <bottom style="thick">
        <color rgb="FFFF0066"/>
      </bottom>
      <diagonal/>
    </border>
    <border>
      <left style="thin">
        <color indexed="64"/>
      </left>
      <right style="thin">
        <color indexed="64"/>
      </right>
      <top style="thin">
        <color indexed="64"/>
      </top>
      <bottom style="thick">
        <color rgb="FFFF0066"/>
      </bottom>
      <diagonal/>
    </border>
    <border>
      <left style="thin">
        <color indexed="64"/>
      </left>
      <right style="thick">
        <color rgb="FFFF0066"/>
      </right>
      <top style="thin">
        <color indexed="64"/>
      </top>
      <bottom style="thick">
        <color rgb="FFFF0066"/>
      </bottom>
      <diagonal/>
    </border>
    <border>
      <left style="thick">
        <color rgb="FFFF0066"/>
      </left>
      <right style="thin">
        <color indexed="64"/>
      </right>
      <top style="thin">
        <color indexed="64"/>
      </top>
      <bottom style="thin">
        <color indexed="64"/>
      </bottom>
      <diagonal/>
    </border>
    <border>
      <left style="thin">
        <color indexed="64"/>
      </left>
      <right style="thick">
        <color rgb="FFFF0066"/>
      </right>
      <top style="thin">
        <color indexed="64"/>
      </top>
      <bottom style="thin">
        <color indexed="64"/>
      </bottom>
      <diagonal/>
    </border>
    <border>
      <left style="thin">
        <color indexed="64"/>
      </left>
      <right/>
      <top style="thin">
        <color indexed="64"/>
      </top>
      <bottom style="thick">
        <color rgb="FFFF0066"/>
      </bottom>
      <diagonal/>
    </border>
    <border>
      <left style="medium">
        <color indexed="64"/>
      </left>
      <right style="medium">
        <color indexed="64"/>
      </right>
      <top style="thin">
        <color indexed="64"/>
      </top>
      <bottom/>
      <diagonal/>
    </border>
    <border>
      <left style="thin">
        <color indexed="64"/>
      </left>
      <right style="thin">
        <color indexed="64"/>
      </right>
      <top style="thick">
        <color rgb="FFFF0066"/>
      </top>
      <bottom/>
      <diagonal/>
    </border>
    <border>
      <left style="thick">
        <color rgb="FFFF0000"/>
      </left>
      <right style="thick">
        <color rgb="FFFF0000"/>
      </right>
      <top style="thick">
        <color rgb="FFFF0000"/>
      </top>
      <bottom style="thin">
        <color indexed="64"/>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style="thin">
        <color indexed="64"/>
      </top>
      <bottom style="thick">
        <color rgb="FFFF0000"/>
      </bottom>
      <diagonal/>
    </border>
    <border>
      <left/>
      <right style="medium">
        <color rgb="FFFF0000"/>
      </right>
      <top style="medium">
        <color rgb="FFFF0000"/>
      </top>
      <bottom style="thin">
        <color indexed="64"/>
      </bottom>
      <diagonal/>
    </border>
    <border>
      <left/>
      <right style="medium">
        <color rgb="FFFF0000"/>
      </right>
      <top style="thin">
        <color indexed="64"/>
      </top>
      <bottom style="thin">
        <color indexed="64"/>
      </bottom>
      <diagonal/>
    </border>
    <border>
      <left/>
      <right style="medium">
        <color rgb="FFFF0000"/>
      </right>
      <top style="thin">
        <color indexed="64"/>
      </top>
      <bottom style="medium">
        <color rgb="FFFF0000"/>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ck">
        <color rgb="FFFF0000"/>
      </left>
      <right style="thick">
        <color rgb="FFFF0000"/>
      </right>
      <top style="thin">
        <color indexed="64"/>
      </top>
      <bottom style="medium">
        <color indexed="64"/>
      </bottom>
      <diagonal/>
    </border>
    <border>
      <left style="thick">
        <color rgb="FFFF0000"/>
      </left>
      <right style="thick">
        <color rgb="FFFF0000"/>
      </right>
      <top style="medium">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thin">
        <color auto="1"/>
      </left>
      <right style="thin">
        <color auto="1"/>
      </right>
      <top style="double">
        <color auto="1"/>
      </top>
      <bottom style="thin">
        <color auto="1"/>
      </bottom>
      <diagonal/>
    </border>
  </borders>
  <cellStyleXfs count="5">
    <xf numFmtId="0" fontId="0" fillId="0" borderId="0">
      <alignment vertical="center"/>
    </xf>
    <xf numFmtId="38" fontId="2" fillId="0" borderId="0" applyFont="0" applyFill="0" applyBorder="0" applyAlignment="0" applyProtection="0">
      <alignment vertical="center"/>
    </xf>
    <xf numFmtId="0" fontId="2" fillId="0" borderId="0"/>
    <xf numFmtId="0" fontId="2" fillId="0" borderId="0"/>
    <xf numFmtId="0" fontId="3" fillId="0" borderId="0">
      <alignment vertical="center"/>
    </xf>
  </cellStyleXfs>
  <cellXfs count="626">
    <xf numFmtId="0" fontId="0" fillId="0" borderId="0" xfId="0">
      <alignment vertical="center"/>
    </xf>
    <xf numFmtId="0" fontId="4" fillId="0" borderId="2" xfId="2" applyFont="1" applyBorder="1" applyAlignment="1">
      <alignment vertical="center"/>
    </xf>
    <xf numFmtId="0" fontId="4" fillId="0" borderId="0" xfId="2" applyFont="1" applyAlignment="1">
      <alignment vertical="center"/>
    </xf>
    <xf numFmtId="0" fontId="4" fillId="0" borderId="0" xfId="2" applyFont="1" applyAlignment="1">
      <alignment vertical="center" shrinkToFit="1"/>
    </xf>
    <xf numFmtId="0" fontId="2" fillId="0" borderId="0" xfId="3" applyAlignment="1">
      <alignment vertical="center"/>
    </xf>
    <xf numFmtId="0" fontId="4" fillId="0" borderId="0" xfId="3" applyFont="1" applyAlignment="1">
      <alignment vertical="center"/>
    </xf>
    <xf numFmtId="0" fontId="6" fillId="0" borderId="0" xfId="3" applyFont="1" applyAlignment="1">
      <alignment horizontal="center" vertical="center"/>
    </xf>
    <xf numFmtId="0" fontId="8" fillId="0" borderId="0" xfId="3" applyFont="1" applyAlignment="1">
      <alignment horizontal="center" vertical="center"/>
    </xf>
    <xf numFmtId="0" fontId="9" fillId="0" borderId="0" xfId="3" applyFont="1" applyAlignment="1">
      <alignment horizontal="center" vertical="center"/>
    </xf>
    <xf numFmtId="0" fontId="7" fillId="0" borderId="1" xfId="3" applyFont="1" applyBorder="1" applyAlignment="1">
      <alignment horizontal="center" vertical="center"/>
    </xf>
    <xf numFmtId="178" fontId="2" fillId="0" borderId="0" xfId="1" applyNumberFormat="1" applyFont="1" applyFill="1" applyBorder="1" applyAlignment="1" applyProtection="1">
      <alignment vertical="center"/>
    </xf>
    <xf numFmtId="178" fontId="2" fillId="0" borderId="13" xfId="1" applyNumberFormat="1" applyFont="1" applyFill="1" applyBorder="1" applyAlignment="1" applyProtection="1">
      <alignment vertical="center"/>
    </xf>
    <xf numFmtId="178" fontId="7" fillId="0" borderId="21" xfId="3" applyNumberFormat="1" applyFont="1" applyBorder="1" applyAlignment="1">
      <alignment horizontal="center" vertical="center" wrapText="1"/>
    </xf>
    <xf numFmtId="178" fontId="3" fillId="0" borderId="22" xfId="2" applyNumberFormat="1" applyFont="1" applyBorder="1" applyAlignment="1" applyProtection="1">
      <alignment horizontal="left" vertical="center" shrinkToFit="1"/>
      <protection locked="0"/>
    </xf>
    <xf numFmtId="178" fontId="2" fillId="0" borderId="22" xfId="2" applyNumberFormat="1" applyBorder="1" applyAlignment="1" applyProtection="1">
      <alignment horizontal="center" vertical="center" wrapText="1"/>
      <protection locked="0"/>
    </xf>
    <xf numFmtId="180" fontId="2" fillId="0" borderId="24" xfId="3" applyNumberFormat="1" applyBorder="1" applyAlignment="1">
      <alignment vertical="center"/>
    </xf>
    <xf numFmtId="178" fontId="2" fillId="0" borderId="0" xfId="3" applyNumberFormat="1" applyAlignment="1">
      <alignment vertical="center"/>
    </xf>
    <xf numFmtId="178" fontId="7" fillId="0" borderId="26" xfId="3" applyNumberFormat="1" applyFont="1" applyBorder="1" applyAlignment="1">
      <alignment horizontal="center" vertical="center" wrapText="1"/>
    </xf>
    <xf numFmtId="178" fontId="3" fillId="0" borderId="27" xfId="2" applyNumberFormat="1" applyFont="1" applyBorder="1" applyAlignment="1" applyProtection="1">
      <alignment horizontal="left" vertical="center" shrinkToFit="1"/>
      <protection locked="0"/>
    </xf>
    <xf numFmtId="178" fontId="2" fillId="0" borderId="27" xfId="2" applyNumberFormat="1" applyBorder="1" applyAlignment="1" applyProtection="1">
      <alignment horizontal="center" vertical="center" wrapText="1"/>
      <protection locked="0"/>
    </xf>
    <xf numFmtId="180" fontId="2" fillId="0" borderId="29" xfId="3" applyNumberFormat="1" applyBorder="1" applyAlignment="1">
      <alignment vertical="center"/>
    </xf>
    <xf numFmtId="178" fontId="7" fillId="3" borderId="27" xfId="3" applyNumberFormat="1" applyFont="1" applyFill="1" applyBorder="1" applyAlignment="1">
      <alignment horizontal="center" vertical="center" wrapText="1"/>
    </xf>
    <xf numFmtId="178" fontId="2" fillId="0" borderId="27" xfId="2" applyNumberFormat="1" applyBorder="1" applyAlignment="1" applyProtection="1">
      <alignment horizontal="left" vertical="center" shrinkToFit="1"/>
      <protection locked="0"/>
    </xf>
    <xf numFmtId="178" fontId="2" fillId="0" borderId="32" xfId="2" applyNumberFormat="1" applyBorder="1" applyAlignment="1" applyProtection="1">
      <alignment horizontal="left" vertical="center" shrinkToFit="1"/>
      <protection locked="0"/>
    </xf>
    <xf numFmtId="178" fontId="2" fillId="0" borderId="32" xfId="2" applyNumberFormat="1" applyBorder="1" applyAlignment="1" applyProtection="1">
      <alignment horizontal="center" vertical="center" wrapText="1"/>
      <protection locked="0"/>
    </xf>
    <xf numFmtId="180" fontId="2" fillId="0" borderId="34" xfId="3" applyNumberFormat="1" applyBorder="1" applyAlignment="1">
      <alignment vertical="center"/>
    </xf>
    <xf numFmtId="178" fontId="2" fillId="0" borderId="18" xfId="1" applyNumberFormat="1" applyFont="1" applyFill="1" applyBorder="1" applyAlignment="1" applyProtection="1">
      <alignment horizontal="center" vertical="center" wrapText="1"/>
    </xf>
    <xf numFmtId="178" fontId="2" fillId="0" borderId="18" xfId="1" applyNumberFormat="1" applyFont="1" applyFill="1" applyBorder="1" applyAlignment="1" applyProtection="1">
      <alignment horizontal="center" vertical="center"/>
    </xf>
    <xf numFmtId="178" fontId="2" fillId="0" borderId="38" xfId="1" applyNumberFormat="1" applyFont="1" applyFill="1" applyBorder="1" applyAlignment="1" applyProtection="1">
      <alignment horizontal="center" vertical="center"/>
    </xf>
    <xf numFmtId="178" fontId="2" fillId="0" borderId="38" xfId="1" applyNumberFormat="1" applyFont="1" applyFill="1" applyBorder="1" applyAlignment="1" applyProtection="1">
      <alignment horizontal="center" vertical="center" wrapText="1"/>
    </xf>
    <xf numFmtId="178" fontId="2" fillId="0" borderId="38" xfId="1" applyNumberFormat="1" applyFont="1" applyFill="1" applyBorder="1" applyAlignment="1" applyProtection="1">
      <alignment horizontal="center" vertical="center" wrapText="1"/>
      <protection locked="0"/>
    </xf>
    <xf numFmtId="178" fontId="2" fillId="0" borderId="38" xfId="1" applyNumberFormat="1" applyFont="1" applyFill="1" applyBorder="1" applyAlignment="1" applyProtection="1">
      <alignment horizontal="center" vertical="center"/>
      <protection locked="0"/>
    </xf>
    <xf numFmtId="0" fontId="2" fillId="0" borderId="0" xfId="3" applyAlignment="1">
      <alignment vertical="top" wrapText="1"/>
    </xf>
    <xf numFmtId="178" fontId="2" fillId="0" borderId="45" xfId="3" applyNumberFormat="1" applyBorder="1" applyAlignment="1">
      <alignment horizontal="center" vertical="center"/>
    </xf>
    <xf numFmtId="178" fontId="2" fillId="0" borderId="46" xfId="3" applyNumberFormat="1" applyBorder="1" applyAlignment="1">
      <alignment horizontal="center" vertical="center"/>
    </xf>
    <xf numFmtId="178" fontId="2" fillId="0" borderId="47" xfId="3" applyNumberFormat="1" applyBorder="1" applyAlignment="1">
      <alignment horizontal="center" vertical="center"/>
    </xf>
    <xf numFmtId="179" fontId="12" fillId="0" borderId="1" xfId="3" applyNumberFormat="1" applyFont="1" applyBorder="1" applyAlignment="1">
      <alignment horizontal="center" vertical="center"/>
    </xf>
    <xf numFmtId="178" fontId="3" fillId="0" borderId="58" xfId="2" applyNumberFormat="1" applyFont="1" applyBorder="1" applyAlignment="1" applyProtection="1">
      <alignment horizontal="left" vertical="center" shrinkToFit="1"/>
      <protection locked="0"/>
    </xf>
    <xf numFmtId="178" fontId="2" fillId="0" borderId="58" xfId="2" applyNumberFormat="1" applyBorder="1" applyAlignment="1" applyProtection="1">
      <alignment horizontal="center" vertical="center" wrapText="1"/>
      <protection locked="0"/>
    </xf>
    <xf numFmtId="178" fontId="2" fillId="0" borderId="62" xfId="2" applyNumberFormat="1" applyBorder="1" applyAlignment="1" applyProtection="1">
      <alignment horizontal="center" vertical="center" wrapText="1"/>
      <protection locked="0"/>
    </xf>
    <xf numFmtId="178" fontId="2" fillId="0" borderId="65" xfId="2" applyNumberFormat="1" applyBorder="1" applyAlignment="1" applyProtection="1">
      <alignment horizontal="center" vertical="center" wrapText="1"/>
      <protection locked="0"/>
    </xf>
    <xf numFmtId="178" fontId="2" fillId="0" borderId="68" xfId="1" applyNumberFormat="1" applyFont="1" applyFill="1" applyBorder="1" applyAlignment="1" applyProtection="1">
      <alignment vertical="top" wrapText="1"/>
    </xf>
    <xf numFmtId="178" fontId="2" fillId="0" borderId="68" xfId="1" applyNumberFormat="1" applyFont="1" applyFill="1" applyBorder="1" applyAlignment="1" applyProtection="1">
      <alignment vertical="top"/>
    </xf>
    <xf numFmtId="178" fontId="2" fillId="0" borderId="0" xfId="1" applyNumberFormat="1" applyFont="1" applyFill="1" applyBorder="1" applyAlignment="1" applyProtection="1">
      <alignment vertical="top" wrapText="1"/>
    </xf>
    <xf numFmtId="178" fontId="2" fillId="0" borderId="69" xfId="2" applyNumberFormat="1" applyBorder="1" applyAlignment="1" applyProtection="1">
      <alignment horizontal="left" vertical="center" shrinkToFit="1"/>
      <protection locked="0"/>
    </xf>
    <xf numFmtId="178" fontId="2" fillId="0" borderId="69" xfId="2" applyNumberFormat="1" applyBorder="1" applyAlignment="1" applyProtection="1">
      <alignment horizontal="center" vertical="center" wrapText="1"/>
      <protection locked="0"/>
    </xf>
    <xf numFmtId="178" fontId="2" fillId="0" borderId="18" xfId="2" applyNumberFormat="1" applyBorder="1" applyAlignment="1">
      <alignment horizontal="center" vertical="center" wrapText="1"/>
    </xf>
    <xf numFmtId="0" fontId="14" fillId="0" borderId="1" xfId="3" applyFont="1" applyBorder="1" applyAlignment="1">
      <alignment horizontal="center" vertical="center"/>
    </xf>
    <xf numFmtId="0" fontId="2" fillId="0" borderId="1" xfId="3" applyBorder="1" applyAlignment="1">
      <alignment horizontal="center" vertical="center"/>
    </xf>
    <xf numFmtId="0" fontId="2" fillId="0" borderId="1" xfId="3" applyBorder="1" applyAlignment="1" applyProtection="1">
      <alignment vertical="center"/>
      <protection locked="0"/>
    </xf>
    <xf numFmtId="0" fontId="2" fillId="0" borderId="1" xfId="3" applyBorder="1" applyAlignment="1">
      <alignment vertical="center"/>
    </xf>
    <xf numFmtId="0" fontId="15" fillId="0" borderId="1" xfId="3" applyFont="1" applyBorder="1" applyAlignment="1">
      <alignment horizontal="center" vertical="center"/>
    </xf>
    <xf numFmtId="0" fontId="14" fillId="0" borderId="0" xfId="3" applyFont="1" applyAlignment="1">
      <alignment vertical="center"/>
    </xf>
    <xf numFmtId="178" fontId="12" fillId="0" borderId="1" xfId="3" applyNumberFormat="1" applyFont="1" applyBorder="1" applyAlignment="1">
      <alignment vertical="center"/>
    </xf>
    <xf numFmtId="178" fontId="12" fillId="0" borderId="1" xfId="3" applyNumberFormat="1" applyFont="1" applyBorder="1" applyAlignment="1">
      <alignment horizontal="center" vertical="center"/>
    </xf>
    <xf numFmtId="0" fontId="7" fillId="0" borderId="0" xfId="3" applyFont="1" applyAlignment="1">
      <alignment horizontal="center" vertical="center"/>
    </xf>
    <xf numFmtId="0" fontId="2" fillId="0" borderId="0" xfId="3" applyAlignment="1">
      <alignment horizontal="center" vertical="center"/>
    </xf>
    <xf numFmtId="0" fontId="2" fillId="0" borderId="4" xfId="3" applyBorder="1" applyAlignment="1">
      <alignment horizontal="center" vertical="center"/>
    </xf>
    <xf numFmtId="178" fontId="7" fillId="3" borderId="22" xfId="3" applyNumberFormat="1" applyFont="1" applyFill="1" applyBorder="1" applyAlignment="1">
      <alignment horizontal="center" vertical="center" wrapText="1"/>
    </xf>
    <xf numFmtId="178" fontId="7" fillId="3" borderId="32" xfId="3" applyNumberFormat="1" applyFont="1" applyFill="1" applyBorder="1" applyAlignment="1">
      <alignment horizontal="center" vertical="center" wrapText="1"/>
    </xf>
    <xf numFmtId="182" fontId="7" fillId="3" borderId="57" xfId="3" applyNumberFormat="1" applyFont="1" applyFill="1" applyBorder="1" applyAlignment="1">
      <alignment horizontal="center" vertical="center" wrapText="1"/>
    </xf>
    <xf numFmtId="182" fontId="7" fillId="3" borderId="61" xfId="3" applyNumberFormat="1" applyFont="1" applyFill="1" applyBorder="1" applyAlignment="1">
      <alignment horizontal="center" vertical="center" wrapText="1"/>
    </xf>
    <xf numFmtId="182" fontId="7" fillId="3" borderId="69" xfId="3" applyNumberFormat="1" applyFont="1" applyFill="1" applyBorder="1" applyAlignment="1">
      <alignment horizontal="center" vertical="center" wrapText="1"/>
    </xf>
    <xf numFmtId="178" fontId="2" fillId="0" borderId="8" xfId="1" applyNumberFormat="1" applyFont="1" applyFill="1" applyBorder="1" applyAlignment="1" applyProtection="1">
      <alignment vertical="center"/>
    </xf>
    <xf numFmtId="178" fontId="2" fillId="0" borderId="13" xfId="1" applyNumberFormat="1" applyFont="1" applyFill="1" applyBorder="1" applyAlignment="1" applyProtection="1">
      <alignment vertical="top" wrapText="1"/>
    </xf>
    <xf numFmtId="178" fontId="2" fillId="0" borderId="78" xfId="2" applyNumberFormat="1" applyBorder="1" applyAlignment="1" applyProtection="1">
      <alignment horizontal="center" vertical="center" wrapText="1"/>
      <protection locked="0"/>
    </xf>
    <xf numFmtId="178" fontId="2" fillId="0" borderId="60" xfId="2" applyNumberFormat="1" applyBorder="1" applyAlignment="1" applyProtection="1">
      <alignment horizontal="center" vertical="center" wrapText="1"/>
      <protection locked="0"/>
    </xf>
    <xf numFmtId="178" fontId="2" fillId="0" borderId="79" xfId="2" applyNumberFormat="1" applyBorder="1" applyAlignment="1" applyProtection="1">
      <alignment horizontal="center" vertical="center" wrapText="1"/>
      <protection locked="0"/>
    </xf>
    <xf numFmtId="178" fontId="2" fillId="0" borderId="35" xfId="1" applyNumberFormat="1" applyFont="1" applyFill="1" applyBorder="1" applyAlignment="1" applyProtection="1">
      <alignment horizontal="center" vertical="center"/>
    </xf>
    <xf numFmtId="178" fontId="2" fillId="0" borderId="35" xfId="1" applyNumberFormat="1" applyFont="1" applyFill="1" applyBorder="1" applyAlignment="1" applyProtection="1">
      <alignment horizontal="center" vertical="center"/>
      <protection locked="0"/>
    </xf>
    <xf numFmtId="178" fontId="2" fillId="3" borderId="39" xfId="1" applyNumberFormat="1" applyFont="1" applyFill="1" applyBorder="1" applyAlignment="1" applyProtection="1">
      <alignment horizontal="center" vertical="center"/>
      <protection locked="0"/>
    </xf>
    <xf numFmtId="0" fontId="2" fillId="0" borderId="13" xfId="3" applyBorder="1" applyAlignment="1">
      <alignment vertical="center"/>
    </xf>
    <xf numFmtId="180" fontId="2" fillId="0" borderId="0" xfId="3" applyNumberFormat="1" applyAlignment="1">
      <alignment vertical="center"/>
    </xf>
    <xf numFmtId="0" fontId="17" fillId="0" borderId="0" xfId="3" applyFont="1" applyAlignment="1">
      <alignment vertical="center"/>
    </xf>
    <xf numFmtId="178" fontId="17" fillId="0" borderId="0" xfId="3" applyNumberFormat="1" applyFont="1" applyAlignment="1">
      <alignment vertical="center"/>
    </xf>
    <xf numFmtId="180" fontId="17" fillId="0" borderId="0" xfId="3" applyNumberFormat="1" applyFont="1" applyAlignment="1">
      <alignment vertical="center"/>
    </xf>
    <xf numFmtId="0" fontId="17" fillId="0" borderId="0" xfId="3" quotePrefix="1" applyFont="1" applyAlignment="1">
      <alignment vertical="center" wrapText="1"/>
    </xf>
    <xf numFmtId="180" fontId="2" fillId="0" borderId="80" xfId="3" quotePrefix="1" applyNumberFormat="1" applyBorder="1" applyAlignment="1">
      <alignment vertical="center"/>
    </xf>
    <xf numFmtId="180" fontId="2" fillId="0" borderId="24" xfId="3" quotePrefix="1" applyNumberFormat="1" applyBorder="1" applyAlignment="1">
      <alignment vertical="center"/>
    </xf>
    <xf numFmtId="0" fontId="2" fillId="4" borderId="0" xfId="3" applyFill="1" applyAlignment="1">
      <alignment vertical="center"/>
    </xf>
    <xf numFmtId="0" fontId="4" fillId="0" borderId="1" xfId="3" applyFont="1" applyBorder="1" applyAlignment="1">
      <alignment horizontal="center" vertical="center"/>
    </xf>
    <xf numFmtId="0" fontId="11" fillId="0" borderId="0" xfId="3" applyFont="1" applyAlignment="1">
      <alignment horizontal="left" vertical="center"/>
    </xf>
    <xf numFmtId="0" fontId="11" fillId="0" borderId="0" xfId="3" applyFont="1" applyAlignment="1">
      <alignment vertical="center"/>
    </xf>
    <xf numFmtId="0" fontId="4" fillId="0" borderId="46" xfId="3" applyFont="1" applyBorder="1" applyAlignment="1">
      <alignment vertical="center" shrinkToFit="1"/>
    </xf>
    <xf numFmtId="3" fontId="4" fillId="0" borderId="83" xfId="3" applyNumberFormat="1" applyFont="1" applyBorder="1" applyAlignment="1">
      <alignment vertical="center" shrinkToFit="1"/>
    </xf>
    <xf numFmtId="3" fontId="4" fillId="0" borderId="84" xfId="3" applyNumberFormat="1" applyFont="1" applyBorder="1" applyAlignment="1">
      <alignment vertical="center" shrinkToFit="1"/>
    </xf>
    <xf numFmtId="3" fontId="22" fillId="3" borderId="83" xfId="3" applyNumberFormat="1" applyFont="1" applyFill="1" applyBorder="1" applyAlignment="1">
      <alignment vertical="center" shrinkToFit="1"/>
    </xf>
    <xf numFmtId="3" fontId="22" fillId="3" borderId="84" xfId="3" applyNumberFormat="1" applyFont="1" applyFill="1" applyBorder="1" applyAlignment="1">
      <alignment vertical="center" shrinkToFit="1"/>
    </xf>
    <xf numFmtId="3" fontId="22" fillId="3" borderId="85" xfId="3" applyNumberFormat="1" applyFont="1" applyFill="1" applyBorder="1" applyAlignment="1">
      <alignment vertical="center" shrinkToFit="1"/>
    </xf>
    <xf numFmtId="3" fontId="22" fillId="3" borderId="46" xfId="3" applyNumberFormat="1" applyFont="1" applyFill="1" applyBorder="1" applyAlignment="1">
      <alignment vertical="center" shrinkToFit="1"/>
    </xf>
    <xf numFmtId="0" fontId="4" fillId="0" borderId="47" xfId="3" applyFont="1" applyBorder="1" applyAlignment="1">
      <alignment vertical="center"/>
    </xf>
    <xf numFmtId="0" fontId="4" fillId="0" borderId="1" xfId="3" applyFont="1" applyBorder="1" applyAlignment="1">
      <alignment vertical="center" shrinkToFit="1"/>
    </xf>
    <xf numFmtId="3" fontId="4" fillId="0" borderId="93" xfId="3" applyNumberFormat="1" applyFont="1" applyBorder="1" applyAlignment="1">
      <alignment vertical="center" shrinkToFit="1"/>
    </xf>
    <xf numFmtId="3" fontId="4" fillId="0" borderId="94" xfId="3" applyNumberFormat="1" applyFont="1" applyBorder="1" applyAlignment="1">
      <alignment vertical="center" shrinkToFit="1"/>
    </xf>
    <xf numFmtId="3" fontId="4" fillId="0" borderId="95" xfId="3" applyNumberFormat="1" applyFont="1" applyBorder="1" applyAlignment="1">
      <alignment vertical="center" shrinkToFit="1"/>
    </xf>
    <xf numFmtId="3" fontId="4" fillId="0" borderId="1" xfId="3" applyNumberFormat="1" applyFont="1" applyBorder="1" applyAlignment="1">
      <alignment vertical="center" shrinkToFit="1"/>
    </xf>
    <xf numFmtId="0" fontId="4" fillId="0" borderId="51" xfId="3" applyFont="1" applyBorder="1" applyAlignment="1">
      <alignment vertical="center"/>
    </xf>
    <xf numFmtId="3" fontId="22" fillId="3" borderId="93" xfId="3" applyNumberFormat="1" applyFont="1" applyFill="1" applyBorder="1" applyAlignment="1">
      <alignment vertical="center" shrinkToFit="1"/>
    </xf>
    <xf numFmtId="3" fontId="22" fillId="3" borderId="94" xfId="3" applyNumberFormat="1" applyFont="1" applyFill="1" applyBorder="1" applyAlignment="1">
      <alignment vertical="center" shrinkToFit="1"/>
    </xf>
    <xf numFmtId="3" fontId="22" fillId="3" borderId="95" xfId="3" applyNumberFormat="1" applyFont="1" applyFill="1" applyBorder="1" applyAlignment="1">
      <alignment vertical="center" shrinkToFit="1"/>
    </xf>
    <xf numFmtId="0" fontId="4" fillId="0" borderId="90" xfId="3" applyFont="1" applyBorder="1" applyAlignment="1">
      <alignment vertical="center" shrinkToFit="1"/>
    </xf>
    <xf numFmtId="3" fontId="4" fillId="0" borderId="87" xfId="3" applyNumberFormat="1" applyFont="1" applyBorder="1" applyAlignment="1">
      <alignment vertical="center" shrinkToFit="1"/>
    </xf>
    <xf numFmtId="3" fontId="22" fillId="3" borderId="87" xfId="3" applyNumberFormat="1" applyFont="1" applyFill="1" applyBorder="1" applyAlignment="1">
      <alignment vertical="center" shrinkToFit="1"/>
    </xf>
    <xf numFmtId="3" fontId="22" fillId="3" borderId="88" xfId="3" applyNumberFormat="1" applyFont="1" applyFill="1" applyBorder="1" applyAlignment="1">
      <alignment vertical="center" shrinkToFit="1"/>
    </xf>
    <xf numFmtId="3" fontId="22" fillId="3" borderId="89" xfId="3" applyNumberFormat="1" applyFont="1" applyFill="1" applyBorder="1" applyAlignment="1">
      <alignment vertical="center" shrinkToFit="1"/>
    </xf>
    <xf numFmtId="0" fontId="4" fillId="0" borderId="91" xfId="3" applyFont="1" applyBorder="1" applyAlignment="1">
      <alignment vertical="center"/>
    </xf>
    <xf numFmtId="181"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176" fontId="0" fillId="0" borderId="0" xfId="0" applyNumberFormat="1" applyAlignment="1">
      <alignment horizontal="center" vertical="center"/>
    </xf>
    <xf numFmtId="180" fontId="2" fillId="0" borderId="0" xfId="3" quotePrefix="1" applyNumberFormat="1" applyAlignment="1">
      <alignment vertical="center"/>
    </xf>
    <xf numFmtId="178" fontId="2" fillId="0" borderId="0" xfId="3" quotePrefix="1" applyNumberFormat="1" applyAlignment="1">
      <alignment vertical="center"/>
    </xf>
    <xf numFmtId="180" fontId="17" fillId="0" borderId="0" xfId="3" quotePrefix="1" applyNumberFormat="1" applyFont="1" applyAlignment="1">
      <alignment vertical="center"/>
    </xf>
    <xf numFmtId="0" fontId="2" fillId="0" borderId="1" xfId="3" quotePrefix="1" applyBorder="1" applyAlignment="1">
      <alignment vertical="center" wrapText="1"/>
    </xf>
    <xf numFmtId="178" fontId="17" fillId="0" borderId="0" xfId="3" quotePrefix="1" applyNumberFormat="1" applyFont="1" applyAlignment="1">
      <alignment vertical="center"/>
    </xf>
    <xf numFmtId="0" fontId="4" fillId="0" borderId="1" xfId="3" applyFont="1" applyBorder="1" applyAlignment="1">
      <alignment horizontal="center" vertical="center" shrinkToFit="1"/>
    </xf>
    <xf numFmtId="0" fontId="4" fillId="0" borderId="90" xfId="3" applyFont="1" applyBorder="1" applyAlignment="1">
      <alignment horizontal="center" vertical="center" shrinkToFit="1"/>
    </xf>
    <xf numFmtId="0" fontId="4" fillId="0" borderId="0" xfId="3" applyFont="1" applyAlignment="1">
      <alignment horizontal="center" vertical="center"/>
    </xf>
    <xf numFmtId="178" fontId="4" fillId="0" borderId="1" xfId="3" applyNumberFormat="1" applyFont="1" applyBorder="1" applyAlignment="1">
      <alignment vertical="center" shrinkToFit="1"/>
    </xf>
    <xf numFmtId="178" fontId="4" fillId="0" borderId="46" xfId="3" applyNumberFormat="1" applyFont="1" applyBorder="1" applyAlignment="1">
      <alignment vertical="center" shrinkToFit="1"/>
    </xf>
    <xf numFmtId="178" fontId="4" fillId="0" borderId="53" xfId="3" applyNumberFormat="1" applyFont="1" applyBorder="1" applyAlignment="1">
      <alignment vertical="center" shrinkToFit="1"/>
    </xf>
    <xf numFmtId="178" fontId="4" fillId="0" borderId="3" xfId="3" applyNumberFormat="1" applyFont="1" applyBorder="1" applyAlignment="1">
      <alignment vertical="center" shrinkToFit="1"/>
    </xf>
    <xf numFmtId="178" fontId="7" fillId="0" borderId="118" xfId="3" applyNumberFormat="1" applyFont="1" applyBorder="1" applyAlignment="1" applyProtection="1">
      <alignment vertical="center" wrapText="1"/>
      <protection locked="0"/>
    </xf>
    <xf numFmtId="178" fontId="7" fillId="0" borderId="30" xfId="3" applyNumberFormat="1" applyFont="1" applyBorder="1" applyAlignment="1" applyProtection="1">
      <alignment vertical="center" wrapText="1"/>
      <protection locked="0"/>
    </xf>
    <xf numFmtId="178" fontId="7" fillId="0" borderId="119" xfId="3" applyNumberFormat="1" applyFont="1" applyBorder="1" applyAlignment="1" applyProtection="1">
      <alignment vertical="center" wrapText="1"/>
      <protection locked="0"/>
    </xf>
    <xf numFmtId="182" fontId="7" fillId="0" borderId="22" xfId="3" applyNumberFormat="1" applyFont="1" applyBorder="1" applyAlignment="1" applyProtection="1">
      <alignment horizontal="center" vertical="center" wrapText="1"/>
      <protection locked="0"/>
    </xf>
    <xf numFmtId="182" fontId="7" fillId="0" borderId="27" xfId="3" applyNumberFormat="1" applyFont="1" applyBorder="1" applyAlignment="1" applyProtection="1">
      <alignment horizontal="center" vertical="center" wrapText="1"/>
      <protection locked="0"/>
    </xf>
    <xf numFmtId="182" fontId="7" fillId="0" borderId="32" xfId="3" applyNumberFormat="1" applyFont="1" applyBorder="1" applyAlignment="1" applyProtection="1">
      <alignment horizontal="center" vertical="center" wrapText="1"/>
      <protection locked="0"/>
    </xf>
    <xf numFmtId="14" fontId="3" fillId="0" borderId="0" xfId="4" applyNumberFormat="1">
      <alignment vertical="center"/>
    </xf>
    <xf numFmtId="0" fontId="3" fillId="0" borderId="0" xfId="4" applyAlignment="1">
      <alignment horizontal="center" vertical="center" shrinkToFit="1"/>
    </xf>
    <xf numFmtId="0" fontId="3" fillId="0" borderId="0" xfId="4">
      <alignment vertical="center"/>
    </xf>
    <xf numFmtId="0" fontId="3" fillId="0" borderId="1" xfId="4" applyBorder="1" applyAlignment="1">
      <alignment horizontal="center" vertical="center" shrinkToFit="1"/>
    </xf>
    <xf numFmtId="14" fontId="3" fillId="0" borderId="1" xfId="4" applyNumberFormat="1" applyBorder="1" applyAlignment="1">
      <alignment horizontal="center" vertical="center" shrinkToFit="1"/>
    </xf>
    <xf numFmtId="0" fontId="3" fillId="0" borderId="4" xfId="4" applyBorder="1" applyAlignment="1">
      <alignment horizontal="center" vertical="center" shrinkToFit="1"/>
    </xf>
    <xf numFmtId="14" fontId="3" fillId="0" borderId="4" xfId="4" applyNumberFormat="1" applyBorder="1" applyAlignment="1">
      <alignment horizontal="center" vertical="center" shrinkToFit="1"/>
    </xf>
    <xf numFmtId="14" fontId="3" fillId="0" borderId="0" xfId="4" applyNumberFormat="1" applyAlignment="1">
      <alignment horizontal="center" vertical="center" shrinkToFit="1"/>
    </xf>
    <xf numFmtId="14" fontId="3" fillId="0" borderId="75" xfId="4" applyNumberFormat="1" applyBorder="1" applyAlignment="1">
      <alignment horizontal="center" vertical="center"/>
    </xf>
    <xf numFmtId="14" fontId="3" fillId="0" borderId="0" xfId="4" applyNumberFormat="1" applyAlignment="1">
      <alignment horizontal="center" vertical="center"/>
    </xf>
    <xf numFmtId="0" fontId="19" fillId="0" borderId="0" xfId="4" applyFont="1">
      <alignment vertical="center"/>
    </xf>
    <xf numFmtId="0" fontId="3" fillId="5" borderId="120" xfId="4" applyFill="1" applyBorder="1" applyAlignment="1">
      <alignment horizontal="center" vertical="center" shrinkToFit="1"/>
    </xf>
    <xf numFmtId="0" fontId="3" fillId="5" borderId="120" xfId="4" applyFill="1" applyBorder="1" applyAlignment="1">
      <alignment vertical="center" shrinkToFit="1"/>
    </xf>
    <xf numFmtId="178" fontId="2" fillId="3" borderId="78" xfId="2" applyNumberFormat="1" applyFill="1" applyBorder="1" applyAlignment="1" applyProtection="1">
      <alignment horizontal="center" vertical="center" wrapText="1"/>
      <protection locked="0"/>
    </xf>
    <xf numFmtId="178" fontId="2" fillId="3" borderId="60" xfId="2" applyNumberFormat="1" applyFill="1" applyBorder="1" applyAlignment="1" applyProtection="1">
      <alignment horizontal="center" vertical="center" wrapText="1"/>
      <protection locked="0"/>
    </xf>
    <xf numFmtId="178" fontId="2" fillId="3" borderId="79" xfId="2" applyNumberFormat="1" applyFill="1" applyBorder="1" applyAlignment="1" applyProtection="1">
      <alignment horizontal="center" vertical="center" wrapText="1"/>
      <protection locked="0"/>
    </xf>
    <xf numFmtId="178" fontId="2" fillId="3" borderId="35" xfId="1" applyNumberFormat="1" applyFont="1" applyFill="1" applyBorder="1" applyAlignment="1" applyProtection="1">
      <alignment horizontal="center" vertical="center"/>
      <protection locked="0"/>
    </xf>
    <xf numFmtId="178" fontId="2" fillId="3" borderId="58" xfId="2" applyNumberFormat="1" applyFill="1" applyBorder="1" applyAlignment="1" applyProtection="1">
      <alignment horizontal="center" vertical="center" wrapText="1"/>
      <protection locked="0"/>
    </xf>
    <xf numFmtId="178" fontId="2" fillId="3" borderId="62" xfId="2" applyNumberFormat="1" applyFill="1" applyBorder="1" applyAlignment="1" applyProtection="1">
      <alignment horizontal="center" vertical="center" wrapText="1"/>
      <protection locked="0"/>
    </xf>
    <xf numFmtId="178" fontId="2" fillId="3" borderId="27" xfId="2" applyNumberFormat="1" applyFill="1" applyBorder="1" applyAlignment="1" applyProtection="1">
      <alignment horizontal="center" vertical="center" wrapText="1"/>
      <protection locked="0"/>
    </xf>
    <xf numFmtId="178" fontId="2" fillId="3" borderId="65" xfId="2" applyNumberFormat="1" applyFill="1" applyBorder="1" applyAlignment="1" applyProtection="1">
      <alignment horizontal="center" vertical="center" wrapText="1"/>
      <protection locked="0"/>
    </xf>
    <xf numFmtId="178" fontId="2" fillId="3" borderId="69" xfId="2" applyNumberFormat="1" applyFill="1" applyBorder="1" applyAlignment="1" applyProtection="1">
      <alignment horizontal="center" vertical="center" wrapText="1"/>
      <protection locked="0"/>
    </xf>
    <xf numFmtId="0" fontId="4" fillId="0" borderId="2" xfId="3" applyFont="1" applyBorder="1" applyAlignment="1">
      <alignment vertical="center"/>
    </xf>
    <xf numFmtId="0" fontId="9" fillId="0" borderId="0" xfId="3" applyFont="1" applyAlignment="1">
      <alignment vertical="center"/>
    </xf>
    <xf numFmtId="0" fontId="4" fillId="0" borderId="1" xfId="3" applyFont="1" applyBorder="1" applyAlignment="1" applyProtection="1">
      <alignment vertical="center" shrinkToFit="1"/>
      <protection locked="0"/>
    </xf>
    <xf numFmtId="0" fontId="4" fillId="4" borderId="1" xfId="3" applyFont="1" applyFill="1" applyBorder="1" applyAlignment="1">
      <alignment vertical="center" shrinkToFit="1"/>
    </xf>
    <xf numFmtId="0" fontId="4" fillId="4" borderId="50" xfId="3" applyFont="1" applyFill="1" applyBorder="1" applyAlignment="1">
      <alignment vertical="center" shrinkToFit="1"/>
    </xf>
    <xf numFmtId="0" fontId="27" fillId="0" borderId="0" xfId="3" applyFont="1" applyAlignment="1">
      <alignment vertical="center"/>
    </xf>
    <xf numFmtId="0" fontId="4" fillId="0" borderId="53" xfId="3" applyFont="1" applyBorder="1" applyAlignment="1">
      <alignment horizontal="center" vertical="center" shrinkToFit="1"/>
    </xf>
    <xf numFmtId="0" fontId="4" fillId="4" borderId="53" xfId="3" applyFont="1" applyFill="1" applyBorder="1" applyAlignment="1">
      <alignment horizontal="center" vertical="center" shrinkToFit="1"/>
    </xf>
    <xf numFmtId="0" fontId="4" fillId="4" borderId="74" xfId="3" applyFont="1" applyFill="1" applyBorder="1" applyAlignment="1">
      <alignment horizontal="center" vertical="center" shrinkToFit="1"/>
    </xf>
    <xf numFmtId="178" fontId="4" fillId="4" borderId="46" xfId="3" applyNumberFormat="1" applyFont="1" applyFill="1" applyBorder="1" applyAlignment="1">
      <alignment vertical="center" shrinkToFit="1"/>
    </xf>
    <xf numFmtId="178" fontId="4" fillId="0" borderId="42" xfId="3" applyNumberFormat="1" applyFont="1" applyBorder="1" applyAlignment="1">
      <alignment vertical="center" shrinkToFit="1"/>
    </xf>
    <xf numFmtId="178" fontId="4" fillId="4" borderId="1" xfId="3" applyNumberFormat="1" applyFont="1" applyFill="1" applyBorder="1" applyAlignment="1">
      <alignment vertical="center" shrinkToFit="1"/>
    </xf>
    <xf numFmtId="178" fontId="4" fillId="0" borderId="5" xfId="3" applyNumberFormat="1" applyFont="1" applyBorder="1" applyAlignment="1">
      <alignment vertical="center" shrinkToFit="1"/>
    </xf>
    <xf numFmtId="178" fontId="4" fillId="4" borderId="103" xfId="3" applyNumberFormat="1" applyFont="1" applyFill="1" applyBorder="1" applyAlignment="1">
      <alignment vertical="center" shrinkToFit="1"/>
    </xf>
    <xf numFmtId="178" fontId="4" fillId="4" borderId="90" xfId="3" applyNumberFormat="1" applyFont="1" applyFill="1" applyBorder="1" applyAlignment="1">
      <alignment vertical="center" shrinkToFit="1"/>
    </xf>
    <xf numFmtId="178" fontId="4" fillId="0" borderId="103" xfId="3" applyNumberFormat="1" applyFont="1" applyBorder="1" applyAlignment="1">
      <alignment vertical="center" shrinkToFit="1"/>
    </xf>
    <xf numFmtId="178" fontId="4" fillId="0" borderId="90" xfId="3" applyNumberFormat="1" applyFont="1" applyBorder="1" applyAlignment="1">
      <alignment vertical="center" shrinkToFit="1"/>
    </xf>
    <xf numFmtId="178" fontId="4" fillId="0" borderId="91" xfId="3" applyNumberFormat="1" applyFont="1" applyBorder="1" applyAlignment="1">
      <alignment vertical="center" shrinkToFit="1"/>
    </xf>
    <xf numFmtId="178" fontId="4" fillId="4" borderId="3" xfId="3" applyNumberFormat="1" applyFont="1" applyFill="1" applyBorder="1" applyAlignment="1">
      <alignment vertical="center" shrinkToFit="1"/>
    </xf>
    <xf numFmtId="178" fontId="4" fillId="4" borderId="50" xfId="3" applyNumberFormat="1" applyFont="1" applyFill="1" applyBorder="1" applyAlignment="1">
      <alignment vertical="center" shrinkToFit="1"/>
    </xf>
    <xf numFmtId="178" fontId="4" fillId="4" borderId="5" xfId="3" applyNumberFormat="1" applyFont="1" applyFill="1" applyBorder="1" applyAlignment="1">
      <alignment vertical="center" shrinkToFit="1"/>
    </xf>
    <xf numFmtId="178" fontId="4" fillId="0" borderId="121" xfId="3" applyNumberFormat="1" applyFont="1" applyBorder="1" applyAlignment="1" applyProtection="1">
      <alignment vertical="center" shrinkToFit="1"/>
      <protection locked="0"/>
    </xf>
    <xf numFmtId="0" fontId="29" fillId="0" borderId="0" xfId="3" applyFont="1" applyAlignment="1">
      <alignment horizontal="center" vertical="center"/>
    </xf>
    <xf numFmtId="0" fontId="27" fillId="0" borderId="0" xfId="3" applyFont="1" applyAlignment="1">
      <alignment horizontal="center" vertical="center"/>
    </xf>
    <xf numFmtId="0" fontId="27" fillId="0" borderId="0" xfId="3" applyFont="1" applyAlignment="1">
      <alignment horizontal="right" vertical="center"/>
    </xf>
    <xf numFmtId="0" fontId="4" fillId="0" borderId="74" xfId="3" applyFont="1" applyBorder="1" applyAlignment="1">
      <alignment horizontal="center" vertical="center" shrinkToFit="1"/>
    </xf>
    <xf numFmtId="178" fontId="4" fillId="0" borderId="50" xfId="3" applyNumberFormat="1" applyFont="1" applyBorder="1" applyAlignment="1">
      <alignment vertical="center" shrinkToFit="1"/>
    </xf>
    <xf numFmtId="0" fontId="30" fillId="4" borderId="46" xfId="3" applyFont="1" applyFill="1" applyBorder="1" applyAlignment="1">
      <alignment vertical="center" shrinkToFit="1"/>
    </xf>
    <xf numFmtId="178" fontId="30" fillId="4" borderId="46" xfId="3" applyNumberFormat="1" applyFont="1" applyFill="1" applyBorder="1" applyAlignment="1">
      <alignment vertical="center" shrinkToFit="1"/>
    </xf>
    <xf numFmtId="178" fontId="30" fillId="4" borderId="47" xfId="3" applyNumberFormat="1" applyFont="1" applyFill="1" applyBorder="1" applyAlignment="1">
      <alignment vertical="center" shrinkToFit="1"/>
    </xf>
    <xf numFmtId="0" fontId="30" fillId="4" borderId="1" xfId="3" applyFont="1" applyFill="1" applyBorder="1" applyAlignment="1">
      <alignment vertical="center" shrinkToFit="1"/>
    </xf>
    <xf numFmtId="178" fontId="30" fillId="4" borderId="1" xfId="3" applyNumberFormat="1" applyFont="1" applyFill="1" applyBorder="1" applyAlignment="1">
      <alignment vertical="center" shrinkToFit="1"/>
    </xf>
    <xf numFmtId="178" fontId="30" fillId="4" borderId="51" xfId="3" applyNumberFormat="1" applyFont="1" applyFill="1" applyBorder="1" applyAlignment="1">
      <alignment vertical="center" shrinkToFit="1"/>
    </xf>
    <xf numFmtId="0" fontId="30" fillId="4" borderId="90" xfId="3" applyFont="1" applyFill="1" applyBorder="1" applyAlignment="1">
      <alignment horizontal="center" vertical="center" shrinkToFit="1"/>
    </xf>
    <xf numFmtId="178" fontId="30" fillId="4" borderId="103" xfId="3" applyNumberFormat="1" applyFont="1" applyFill="1" applyBorder="1" applyAlignment="1">
      <alignment vertical="center" shrinkToFit="1"/>
    </xf>
    <xf numFmtId="178" fontId="30" fillId="4" borderId="90" xfId="3" applyNumberFormat="1" applyFont="1" applyFill="1" applyBorder="1" applyAlignment="1">
      <alignment vertical="center" shrinkToFit="1"/>
    </xf>
    <xf numFmtId="178" fontId="30" fillId="4" borderId="91" xfId="3" applyNumberFormat="1" applyFont="1" applyFill="1" applyBorder="1" applyAlignment="1">
      <alignment vertical="center" shrinkToFit="1"/>
    </xf>
    <xf numFmtId="0" fontId="30" fillId="4" borderId="53" xfId="3" applyFont="1" applyFill="1" applyBorder="1" applyAlignment="1">
      <alignment horizontal="center" vertical="center" shrinkToFit="1"/>
    </xf>
    <xf numFmtId="178" fontId="4" fillId="4" borderId="42" xfId="3" applyNumberFormat="1" applyFont="1" applyFill="1" applyBorder="1" applyAlignment="1">
      <alignment vertical="center" shrinkToFit="1"/>
    </xf>
    <xf numFmtId="178" fontId="30" fillId="4" borderId="3" xfId="3" applyNumberFormat="1" applyFont="1" applyFill="1" applyBorder="1" applyAlignment="1">
      <alignment vertical="center" shrinkToFit="1"/>
    </xf>
    <xf numFmtId="178" fontId="30" fillId="4" borderId="5" xfId="3" applyNumberFormat="1" applyFont="1" applyFill="1" applyBorder="1" applyAlignment="1">
      <alignment vertical="center" shrinkToFit="1"/>
    </xf>
    <xf numFmtId="0" fontId="4" fillId="0" borderId="0" xfId="3" applyFont="1" applyAlignment="1">
      <alignment horizontal="center" vertical="center" shrinkToFit="1"/>
    </xf>
    <xf numFmtId="178" fontId="4" fillId="4" borderId="47" xfId="3" applyNumberFormat="1" applyFont="1" applyFill="1" applyBorder="1" applyAlignment="1">
      <alignment vertical="center" shrinkToFit="1"/>
    </xf>
    <xf numFmtId="178" fontId="4" fillId="4" borderId="51" xfId="3" applyNumberFormat="1" applyFont="1" applyFill="1" applyBorder="1" applyAlignment="1">
      <alignment vertical="center" shrinkToFit="1"/>
    </xf>
    <xf numFmtId="178" fontId="4" fillId="4" borderId="91" xfId="3" applyNumberFormat="1" applyFont="1" applyFill="1" applyBorder="1" applyAlignment="1">
      <alignment vertical="center" shrinkToFit="1"/>
    </xf>
    <xf numFmtId="178" fontId="2" fillId="3" borderId="23" xfId="2" applyNumberFormat="1" applyFill="1" applyBorder="1" applyAlignment="1" applyProtection="1">
      <alignment horizontal="center" vertical="center" wrapText="1"/>
      <protection locked="0"/>
    </xf>
    <xf numFmtId="178" fontId="2" fillId="3" borderId="28" xfId="2" applyNumberFormat="1" applyFill="1" applyBorder="1" applyAlignment="1" applyProtection="1">
      <alignment horizontal="center" vertical="center" wrapText="1"/>
      <protection locked="0"/>
    </xf>
    <xf numFmtId="178" fontId="2" fillId="3" borderId="33" xfId="2" applyNumberFormat="1" applyFill="1" applyBorder="1" applyAlignment="1" applyProtection="1">
      <alignment horizontal="center" vertical="center" wrapText="1"/>
      <protection locked="0"/>
    </xf>
    <xf numFmtId="178" fontId="12" fillId="3" borderId="51" xfId="3" applyNumberFormat="1" applyFont="1" applyFill="1" applyBorder="1" applyAlignment="1" applyProtection="1">
      <alignment horizontal="center" vertical="center"/>
      <protection locked="0"/>
    </xf>
    <xf numFmtId="178" fontId="2" fillId="3" borderId="59" xfId="2" applyNumberFormat="1" applyFill="1" applyBorder="1" applyAlignment="1" applyProtection="1">
      <alignment horizontal="center" vertical="center" wrapText="1"/>
      <protection locked="0"/>
    </xf>
    <xf numFmtId="178" fontId="2" fillId="3" borderId="63" xfId="2" applyNumberFormat="1" applyFill="1" applyBorder="1" applyAlignment="1" applyProtection="1">
      <alignment horizontal="center" vertical="center" wrapText="1"/>
      <protection locked="0"/>
    </xf>
    <xf numFmtId="178" fontId="2" fillId="3" borderId="66" xfId="2" applyNumberFormat="1" applyFill="1" applyBorder="1" applyAlignment="1" applyProtection="1">
      <alignment horizontal="center" vertical="center" wrapText="1"/>
      <protection locked="0"/>
    </xf>
    <xf numFmtId="178" fontId="2" fillId="3" borderId="76" xfId="2" applyNumberFormat="1" applyFill="1" applyBorder="1" applyAlignment="1" applyProtection="1">
      <alignment horizontal="center" vertical="center" wrapText="1"/>
      <protection locked="0"/>
    </xf>
    <xf numFmtId="178" fontId="2" fillId="3" borderId="77" xfId="2" applyNumberFormat="1" applyFill="1" applyBorder="1" applyAlignment="1" applyProtection="1">
      <alignment horizontal="center" vertical="center" wrapText="1"/>
      <protection locked="0"/>
    </xf>
    <xf numFmtId="178" fontId="2" fillId="3" borderId="72" xfId="2" applyNumberFormat="1" applyFill="1" applyBorder="1" applyAlignment="1" applyProtection="1">
      <alignment horizontal="center" vertical="center" wrapText="1"/>
      <protection locked="0"/>
    </xf>
    <xf numFmtId="179" fontId="12" fillId="3" borderId="1" xfId="3" applyNumberFormat="1" applyFont="1" applyFill="1" applyBorder="1" applyAlignment="1" applyProtection="1">
      <alignment horizontal="center" vertical="center"/>
      <protection locked="0"/>
    </xf>
    <xf numFmtId="178" fontId="2" fillId="3" borderId="18" xfId="2" applyNumberFormat="1" applyFill="1" applyBorder="1" applyAlignment="1" applyProtection="1">
      <alignment horizontal="center" vertical="center" wrapText="1"/>
      <protection locked="0"/>
    </xf>
    <xf numFmtId="3" fontId="4" fillId="0" borderId="88" xfId="3" applyNumberFormat="1" applyFont="1" applyBorder="1" applyAlignment="1">
      <alignment vertical="center" shrinkToFit="1"/>
    </xf>
    <xf numFmtId="3" fontId="22" fillId="3" borderId="90" xfId="3" applyNumberFormat="1" applyFont="1" applyFill="1" applyBorder="1" applyAlignment="1">
      <alignment vertical="center" shrinkToFit="1"/>
    </xf>
    <xf numFmtId="0" fontId="2" fillId="0" borderId="2" xfId="3" applyBorder="1" applyAlignment="1">
      <alignment vertical="center"/>
    </xf>
    <xf numFmtId="0" fontId="2" fillId="0" borderId="2" xfId="3" applyBorder="1" applyAlignment="1" applyProtection="1">
      <alignment vertical="center" shrinkToFit="1"/>
      <protection locked="0"/>
    </xf>
    <xf numFmtId="0" fontId="2" fillId="0" borderId="0" xfId="3" applyAlignment="1" applyProtection="1">
      <alignment vertical="center" shrinkToFit="1"/>
      <protection locked="0"/>
    </xf>
    <xf numFmtId="3" fontId="22" fillId="3" borderId="1" xfId="3" applyNumberFormat="1" applyFont="1" applyFill="1" applyBorder="1" applyAlignment="1">
      <alignment vertical="center" shrinkToFit="1"/>
    </xf>
    <xf numFmtId="3" fontId="4" fillId="0" borderId="90" xfId="3" applyNumberFormat="1" applyFont="1" applyBorder="1" applyAlignment="1">
      <alignment vertical="center" shrinkToFit="1"/>
    </xf>
    <xf numFmtId="0" fontId="4" fillId="0" borderId="3" xfId="3" applyFont="1" applyBorder="1" applyAlignment="1" applyProtection="1">
      <alignment vertical="center" shrinkToFit="1"/>
      <protection locked="0"/>
    </xf>
    <xf numFmtId="0" fontId="4" fillId="0" borderId="50" xfId="3" applyFont="1" applyBorder="1" applyAlignment="1" applyProtection="1">
      <alignment vertical="center" shrinkToFit="1"/>
      <protection locked="0"/>
    </xf>
    <xf numFmtId="0" fontId="4" fillId="0" borderId="14" xfId="3" applyFont="1" applyBorder="1" applyAlignment="1" applyProtection="1">
      <alignment vertical="center" shrinkToFit="1"/>
      <protection locked="0"/>
    </xf>
    <xf numFmtId="0" fontId="4" fillId="6" borderId="137" xfId="3" applyFont="1" applyFill="1" applyBorder="1" applyAlignment="1">
      <alignment horizontal="center" vertical="center" shrinkToFit="1"/>
    </xf>
    <xf numFmtId="0" fontId="4" fillId="6" borderId="138" xfId="3" applyFont="1" applyFill="1" applyBorder="1" applyAlignment="1">
      <alignment horizontal="center" vertical="center" shrinkToFit="1"/>
    </xf>
    <xf numFmtId="0" fontId="4" fillId="6" borderId="139" xfId="3" applyFont="1" applyFill="1" applyBorder="1" applyAlignment="1">
      <alignment horizontal="center" vertical="center" shrinkToFit="1"/>
    </xf>
    <xf numFmtId="0" fontId="4" fillId="0" borderId="140" xfId="3" applyFont="1" applyBorder="1" applyAlignment="1">
      <alignment horizontal="center" vertical="center" shrinkToFit="1"/>
    </xf>
    <xf numFmtId="0" fontId="4" fillId="4" borderId="141" xfId="3" applyFont="1" applyFill="1" applyBorder="1" applyAlignment="1">
      <alignment vertical="center" shrinkToFit="1"/>
    </xf>
    <xf numFmtId="0" fontId="4" fillId="0" borderId="142" xfId="3" applyFont="1" applyBorder="1" applyAlignment="1">
      <alignment horizontal="center" vertical="center" shrinkToFit="1"/>
    </xf>
    <xf numFmtId="0" fontId="2" fillId="4" borderId="143" xfId="3" applyFill="1" applyBorder="1" applyAlignment="1">
      <alignment vertical="center"/>
    </xf>
    <xf numFmtId="0" fontId="4" fillId="0" borderId="144" xfId="3" applyFont="1" applyBorder="1" applyAlignment="1" applyProtection="1">
      <alignment vertical="center"/>
      <protection locked="0"/>
    </xf>
    <xf numFmtId="0" fontId="4" fillId="0" borderId="141" xfId="3" applyFont="1" applyBorder="1" applyAlignment="1" applyProtection="1">
      <alignment vertical="center" shrinkToFit="1"/>
      <protection locked="0"/>
    </xf>
    <xf numFmtId="0" fontId="4" fillId="0" borderId="146" xfId="3" applyFont="1" applyBorder="1" applyAlignment="1" applyProtection="1">
      <alignment vertical="center" shrinkToFit="1"/>
      <protection locked="0"/>
    </xf>
    <xf numFmtId="0" fontId="4" fillId="4" borderId="143" xfId="3" applyFont="1" applyFill="1" applyBorder="1" applyAlignment="1">
      <alignment vertical="center" shrinkToFit="1"/>
    </xf>
    <xf numFmtId="0" fontId="4" fillId="4" borderId="147" xfId="3" applyFont="1" applyFill="1" applyBorder="1" applyAlignment="1">
      <alignment vertical="center" shrinkToFit="1"/>
    </xf>
    <xf numFmtId="0" fontId="4" fillId="0" borderId="143" xfId="3" applyFont="1" applyBorder="1" applyAlignment="1" applyProtection="1">
      <alignment vertical="center" shrinkToFit="1"/>
      <protection locked="0"/>
    </xf>
    <xf numFmtId="0" fontId="4" fillId="0" borderId="144" xfId="3" applyFont="1" applyBorder="1" applyAlignment="1" applyProtection="1">
      <alignment vertical="center" shrinkToFit="1"/>
      <protection locked="0"/>
    </xf>
    <xf numFmtId="0" fontId="4" fillId="7" borderId="12" xfId="3" applyFont="1" applyFill="1" applyBorder="1" applyAlignment="1">
      <alignment horizontal="center" vertical="center" shrinkToFit="1"/>
    </xf>
    <xf numFmtId="178" fontId="4" fillId="7" borderId="98" xfId="3" applyNumberFormat="1" applyFont="1" applyFill="1" applyBorder="1" applyAlignment="1">
      <alignment vertical="center" shrinkToFit="1"/>
    </xf>
    <xf numFmtId="178" fontId="4" fillId="7" borderId="123" xfId="3" applyNumberFormat="1" applyFont="1" applyFill="1" applyBorder="1" applyAlignment="1">
      <alignment vertical="center" shrinkToFit="1"/>
    </xf>
    <xf numFmtId="178" fontId="4" fillId="7" borderId="101" xfId="3" applyNumberFormat="1" applyFont="1" applyFill="1" applyBorder="1" applyAlignment="1">
      <alignment vertical="center" shrinkToFit="1"/>
    </xf>
    <xf numFmtId="178" fontId="4" fillId="7" borderId="124" xfId="3" applyNumberFormat="1" applyFont="1" applyFill="1" applyBorder="1" applyAlignment="1">
      <alignment vertical="center" shrinkToFit="1"/>
    </xf>
    <xf numFmtId="178" fontId="4" fillId="7" borderId="104" xfId="3" applyNumberFormat="1" applyFont="1" applyFill="1" applyBorder="1" applyAlignment="1">
      <alignment vertical="center" shrinkToFit="1"/>
    </xf>
    <xf numFmtId="178" fontId="4" fillId="7" borderId="18" xfId="3" applyNumberFormat="1" applyFont="1" applyFill="1" applyBorder="1" applyAlignment="1">
      <alignment vertical="center" shrinkToFit="1"/>
    </xf>
    <xf numFmtId="178" fontId="4" fillId="7" borderId="91" xfId="3" applyNumberFormat="1" applyFont="1" applyFill="1" applyBorder="1" applyAlignment="1">
      <alignment vertical="center" shrinkToFit="1"/>
    </xf>
    <xf numFmtId="178" fontId="4" fillId="7" borderId="128" xfId="3" applyNumberFormat="1" applyFont="1" applyFill="1" applyBorder="1" applyAlignment="1">
      <alignment vertical="center" shrinkToFit="1"/>
    </xf>
    <xf numFmtId="178" fontId="4" fillId="7" borderId="131" xfId="3" applyNumberFormat="1" applyFont="1" applyFill="1" applyBorder="1" applyAlignment="1">
      <alignment vertical="center" shrinkToFit="1"/>
    </xf>
    <xf numFmtId="178" fontId="4" fillId="7" borderId="134" xfId="3" applyNumberFormat="1" applyFont="1" applyFill="1" applyBorder="1" applyAlignment="1">
      <alignment vertical="center" shrinkToFit="1"/>
    </xf>
    <xf numFmtId="0" fontId="4" fillId="8" borderId="12" xfId="3" applyFont="1" applyFill="1" applyBorder="1" applyAlignment="1">
      <alignment horizontal="center" vertical="center" shrinkToFit="1"/>
    </xf>
    <xf numFmtId="178" fontId="4" fillId="8" borderId="98" xfId="3" applyNumberFormat="1" applyFont="1" applyFill="1" applyBorder="1" applyAlignment="1">
      <alignment vertical="center" shrinkToFit="1"/>
    </xf>
    <xf numFmtId="178" fontId="4" fillId="8" borderId="44" xfId="3" applyNumberFormat="1" applyFont="1" applyFill="1" applyBorder="1" applyAlignment="1">
      <alignment vertical="center" shrinkToFit="1"/>
    </xf>
    <xf numFmtId="178" fontId="4" fillId="8" borderId="101" xfId="3" applyNumberFormat="1" applyFont="1" applyFill="1" applyBorder="1" applyAlignment="1">
      <alignment vertical="center" shrinkToFit="1"/>
    </xf>
    <xf numFmtId="178" fontId="4" fillId="8" borderId="136" xfId="3" applyNumberFormat="1" applyFont="1" applyFill="1" applyBorder="1" applyAlignment="1">
      <alignment vertical="center" shrinkToFit="1"/>
    </xf>
    <xf numFmtId="178" fontId="4" fillId="8" borderId="104" xfId="3" applyNumberFormat="1" applyFont="1" applyFill="1" applyBorder="1" applyAlignment="1">
      <alignment vertical="center" shrinkToFit="1"/>
    </xf>
    <xf numFmtId="178" fontId="4" fillId="8" borderId="31" xfId="3" applyNumberFormat="1" applyFont="1" applyFill="1" applyBorder="1" applyAlignment="1">
      <alignment vertical="center" shrinkToFit="1"/>
    </xf>
    <xf numFmtId="178" fontId="4" fillId="8" borderId="91" xfId="3" applyNumberFormat="1" applyFont="1" applyFill="1" applyBorder="1" applyAlignment="1">
      <alignment vertical="center" shrinkToFit="1"/>
    </xf>
    <xf numFmtId="178" fontId="4" fillId="8" borderId="128" xfId="3" applyNumberFormat="1" applyFont="1" applyFill="1" applyBorder="1" applyAlignment="1">
      <alignment vertical="center" shrinkToFit="1"/>
    </xf>
    <xf numFmtId="178" fontId="4" fillId="8" borderId="131" xfId="3" applyNumberFormat="1" applyFont="1" applyFill="1" applyBorder="1" applyAlignment="1">
      <alignment vertical="center" shrinkToFit="1"/>
    </xf>
    <xf numFmtId="178" fontId="4" fillId="8" borderId="134" xfId="3" applyNumberFormat="1" applyFont="1" applyFill="1" applyBorder="1" applyAlignment="1">
      <alignment vertical="center" shrinkToFit="1"/>
    </xf>
    <xf numFmtId="178" fontId="4" fillId="4" borderId="45" xfId="3" applyNumberFormat="1" applyFont="1" applyFill="1" applyBorder="1" applyAlignment="1">
      <alignment vertical="center" shrinkToFit="1"/>
    </xf>
    <xf numFmtId="178" fontId="4" fillId="4" borderId="92" xfId="3" applyNumberFormat="1" applyFont="1" applyFill="1" applyBorder="1" applyAlignment="1">
      <alignment vertical="center" shrinkToFit="1"/>
    </xf>
    <xf numFmtId="178" fontId="4" fillId="4" borderId="86" xfId="3" applyNumberFormat="1" applyFont="1" applyFill="1" applyBorder="1" applyAlignment="1">
      <alignment vertical="center" shrinkToFit="1"/>
    </xf>
    <xf numFmtId="178" fontId="31" fillId="4" borderId="131" xfId="3" applyNumberFormat="1" applyFont="1" applyFill="1" applyBorder="1" applyAlignment="1">
      <alignment vertical="center" shrinkToFit="1"/>
    </xf>
    <xf numFmtId="178" fontId="32" fillId="4" borderId="131" xfId="3" applyNumberFormat="1" applyFont="1" applyFill="1" applyBorder="1" applyAlignment="1">
      <alignment vertical="center" shrinkToFit="1"/>
    </xf>
    <xf numFmtId="178" fontId="4" fillId="4" borderId="148" xfId="3" applyNumberFormat="1" applyFont="1" applyFill="1" applyBorder="1" applyAlignment="1">
      <alignment vertical="center" shrinkToFit="1"/>
    </xf>
    <xf numFmtId="178" fontId="30" fillId="4" borderId="131" xfId="3" applyNumberFormat="1" applyFont="1" applyFill="1" applyBorder="1" applyAlignment="1">
      <alignment vertical="center" shrinkToFit="1"/>
    </xf>
    <xf numFmtId="0" fontId="4" fillId="6" borderId="149" xfId="3" applyFont="1" applyFill="1" applyBorder="1" applyAlignment="1">
      <alignment horizontal="center" vertical="center" shrinkToFit="1"/>
    </xf>
    <xf numFmtId="0" fontId="3" fillId="0" borderId="75" xfId="4" applyBorder="1">
      <alignment vertical="center"/>
    </xf>
    <xf numFmtId="14" fontId="3" fillId="0" borderId="5" xfId="4" applyNumberFormat="1" applyBorder="1" applyAlignment="1">
      <alignment horizontal="center" vertical="center" shrinkToFit="1"/>
    </xf>
    <xf numFmtId="14" fontId="3" fillId="0" borderId="7" xfId="4" applyNumberFormat="1" applyBorder="1" applyAlignment="1">
      <alignment horizontal="center" vertical="center" shrinkToFit="1"/>
    </xf>
    <xf numFmtId="14" fontId="3" fillId="0" borderId="53" xfId="4" applyNumberFormat="1" applyBorder="1" applyAlignment="1">
      <alignment horizontal="center" vertical="center" shrinkToFit="1"/>
    </xf>
    <xf numFmtId="14" fontId="3" fillId="0" borderId="3" xfId="4" applyNumberFormat="1" applyBorder="1" applyAlignment="1">
      <alignment horizontal="center" vertical="center" shrinkToFit="1"/>
    </xf>
    <xf numFmtId="14" fontId="3" fillId="0" borderId="161" xfId="4" applyNumberFormat="1" applyBorder="1" applyAlignment="1">
      <alignment horizontal="center" vertical="center" shrinkToFit="1"/>
    </xf>
    <xf numFmtId="0" fontId="3" fillId="9" borderId="1" xfId="4" applyFill="1" applyBorder="1" applyAlignment="1">
      <alignment horizontal="center" vertical="center" shrinkToFit="1"/>
    </xf>
    <xf numFmtId="14" fontId="3" fillId="9" borderId="1" xfId="4" applyNumberFormat="1" applyFill="1" applyBorder="1" applyAlignment="1">
      <alignment horizontal="center" vertical="center" shrinkToFit="1"/>
    </xf>
    <xf numFmtId="0" fontId="3" fillId="10" borderId="1" xfId="4" applyFill="1" applyBorder="1" applyAlignment="1">
      <alignment horizontal="center" vertical="center" shrinkToFit="1"/>
    </xf>
    <xf numFmtId="14" fontId="3" fillId="10" borderId="1" xfId="4" applyNumberFormat="1" applyFill="1" applyBorder="1" applyAlignment="1">
      <alignment horizontal="center" vertical="center" shrinkToFit="1"/>
    </xf>
    <xf numFmtId="0" fontId="3" fillId="11" borderId="1" xfId="4" applyFill="1" applyBorder="1" applyAlignment="1">
      <alignment horizontal="center" vertical="center" shrinkToFit="1"/>
    </xf>
    <xf numFmtId="14" fontId="3" fillId="11" borderId="1" xfId="4" applyNumberFormat="1" applyFill="1" applyBorder="1" applyAlignment="1">
      <alignment horizontal="center" vertical="center" shrinkToFit="1"/>
    </xf>
    <xf numFmtId="0" fontId="3" fillId="12" borderId="1" xfId="4" applyFill="1" applyBorder="1" applyAlignment="1">
      <alignment horizontal="center" vertical="center" shrinkToFit="1"/>
    </xf>
    <xf numFmtId="14" fontId="3" fillId="12" borderId="1" xfId="4" applyNumberFormat="1" applyFill="1" applyBorder="1" applyAlignment="1">
      <alignment horizontal="center" vertical="center" shrinkToFit="1"/>
    </xf>
    <xf numFmtId="14" fontId="3" fillId="13" borderId="1" xfId="4" applyNumberFormat="1" applyFill="1" applyBorder="1" applyAlignment="1">
      <alignment horizontal="center" vertical="center" shrinkToFit="1"/>
    </xf>
    <xf numFmtId="0" fontId="3" fillId="14" borderId="1" xfId="4" applyFill="1" applyBorder="1" applyAlignment="1">
      <alignment horizontal="center" vertical="center" shrinkToFit="1"/>
    </xf>
    <xf numFmtId="14" fontId="3" fillId="14" borderId="1" xfId="4" applyNumberFormat="1" applyFill="1" applyBorder="1" applyAlignment="1">
      <alignment horizontal="center" vertical="center" shrinkToFit="1"/>
    </xf>
    <xf numFmtId="0" fontId="3" fillId="15" borderId="1" xfId="4" applyFill="1" applyBorder="1" applyAlignment="1">
      <alignment horizontal="center" vertical="center" shrinkToFit="1"/>
    </xf>
    <xf numFmtId="14" fontId="3" fillId="15" borderId="1" xfId="4" applyNumberFormat="1" applyFill="1" applyBorder="1" applyAlignment="1">
      <alignment horizontal="center" vertical="center" shrinkToFit="1"/>
    </xf>
    <xf numFmtId="0" fontId="3" fillId="16" borderId="1" xfId="4" applyFill="1" applyBorder="1" applyAlignment="1">
      <alignment horizontal="center" vertical="center" shrinkToFit="1"/>
    </xf>
    <xf numFmtId="14" fontId="3" fillId="16" borderId="1" xfId="4" applyNumberFormat="1" applyFill="1" applyBorder="1" applyAlignment="1">
      <alignment horizontal="center" vertical="center" shrinkToFit="1"/>
    </xf>
    <xf numFmtId="0" fontId="3" fillId="17" borderId="1" xfId="4" applyFill="1" applyBorder="1" applyAlignment="1">
      <alignment horizontal="center" vertical="center" shrinkToFit="1"/>
    </xf>
    <xf numFmtId="14" fontId="3" fillId="17" borderId="1" xfId="4" applyNumberFormat="1" applyFill="1" applyBorder="1" applyAlignment="1">
      <alignment horizontal="center" vertical="center" shrinkToFit="1"/>
    </xf>
    <xf numFmtId="0" fontId="3" fillId="18" borderId="1" xfId="4" applyFill="1" applyBorder="1" applyAlignment="1">
      <alignment horizontal="center" vertical="center" shrinkToFit="1"/>
    </xf>
    <xf numFmtId="14" fontId="3" fillId="18" borderId="1" xfId="4" applyNumberFormat="1" applyFill="1" applyBorder="1" applyAlignment="1">
      <alignment horizontal="center" vertical="center" shrinkToFit="1"/>
    </xf>
    <xf numFmtId="14" fontId="3" fillId="12" borderId="1" xfId="4" applyNumberFormat="1" applyFill="1" applyBorder="1" applyAlignment="1">
      <alignment vertical="center" shrinkToFit="1"/>
    </xf>
    <xf numFmtId="0" fontId="3" fillId="13" borderId="120" xfId="4" applyFill="1" applyBorder="1" applyAlignment="1">
      <alignment horizontal="center" vertical="center" shrinkToFit="1"/>
    </xf>
    <xf numFmtId="0" fontId="38" fillId="19" borderId="1" xfId="4" applyFont="1" applyFill="1" applyBorder="1" applyAlignment="1">
      <alignment horizontal="center" vertical="center" wrapText="1" shrinkToFit="1"/>
    </xf>
    <xf numFmtId="14" fontId="3" fillId="19" borderId="1" xfId="4" applyNumberFormat="1" applyFill="1" applyBorder="1" applyAlignment="1">
      <alignment horizontal="center" vertical="center" shrinkToFit="1"/>
    </xf>
    <xf numFmtId="14" fontId="3" fillId="20" borderId="1" xfId="4" applyNumberFormat="1" applyFill="1" applyBorder="1" applyAlignment="1">
      <alignment horizontal="center" vertical="center" shrinkToFit="1"/>
    </xf>
    <xf numFmtId="0" fontId="38" fillId="20" borderId="1" xfId="4" applyFont="1" applyFill="1" applyBorder="1" applyAlignment="1">
      <alignment horizontal="center" vertical="center" wrapText="1" shrinkToFit="1"/>
    </xf>
    <xf numFmtId="14" fontId="3" fillId="21" borderId="1" xfId="4" applyNumberFormat="1" applyFill="1" applyBorder="1" applyAlignment="1">
      <alignment horizontal="center" vertical="center" shrinkToFit="1"/>
    </xf>
    <xf numFmtId="0" fontId="4" fillId="0" borderId="162" xfId="3" applyFont="1" applyBorder="1" applyAlignment="1" applyProtection="1">
      <alignment vertical="center" shrinkToFit="1"/>
      <protection locked="0"/>
    </xf>
    <xf numFmtId="0" fontId="39" fillId="21" borderId="1" xfId="4" applyFont="1" applyFill="1" applyBorder="1" applyAlignment="1">
      <alignment horizontal="center" vertical="center" wrapText="1" shrinkToFit="1"/>
    </xf>
    <xf numFmtId="0" fontId="39" fillId="0" borderId="1" xfId="4" applyFont="1" applyBorder="1" applyAlignment="1">
      <alignment horizontal="center" vertical="center" wrapText="1" shrinkToFit="1"/>
    </xf>
    <xf numFmtId="14" fontId="3" fillId="0" borderId="1" xfId="4" applyNumberFormat="1" applyBorder="1" applyAlignment="1">
      <alignment vertical="center" shrinkToFit="1"/>
    </xf>
    <xf numFmtId="0" fontId="18" fillId="2" borderId="1" xfId="0" applyFont="1" applyFill="1" applyBorder="1" applyAlignment="1">
      <alignment horizontal="center" vertical="center" wrapText="1"/>
    </xf>
    <xf numFmtId="0" fontId="2" fillId="0" borderId="10" xfId="3" applyBorder="1" applyAlignment="1">
      <alignment horizontal="center" vertical="center"/>
    </xf>
    <xf numFmtId="0" fontId="2" fillId="0" borderId="3" xfId="3" applyBorder="1" applyAlignment="1">
      <alignment horizontal="center" vertical="center"/>
    </xf>
    <xf numFmtId="178" fontId="7" fillId="0" borderId="35" xfId="3" applyNumberFormat="1" applyFont="1" applyBorder="1" applyAlignment="1">
      <alignment horizontal="center" vertical="center" wrapText="1"/>
    </xf>
    <xf numFmtId="178" fontId="7" fillId="0" borderId="36" xfId="3" applyNumberFormat="1" applyFont="1" applyBorder="1" applyAlignment="1">
      <alignment horizontal="center" vertical="center" wrapText="1"/>
    </xf>
    <xf numFmtId="178" fontId="7" fillId="0" borderId="37" xfId="3" applyNumberFormat="1" applyFont="1" applyBorder="1" applyAlignment="1">
      <alignment horizontal="center" vertical="center" wrapText="1"/>
    </xf>
    <xf numFmtId="178" fontId="7" fillId="0" borderId="40" xfId="3" applyNumberFormat="1" applyFont="1" applyBorder="1" applyAlignment="1">
      <alignment horizontal="center" vertical="center" wrapText="1"/>
    </xf>
    <xf numFmtId="178" fontId="2" fillId="0" borderId="53" xfId="1" applyNumberFormat="1" applyFont="1" applyFill="1" applyBorder="1" applyAlignment="1" applyProtection="1">
      <alignment horizontal="center" vertical="center" wrapText="1"/>
    </xf>
    <xf numFmtId="178" fontId="2" fillId="0" borderId="15" xfId="1" applyNumberFormat="1" applyFont="1" applyFill="1" applyBorder="1" applyAlignment="1" applyProtection="1">
      <alignment horizontal="center" vertical="center" wrapText="1"/>
    </xf>
    <xf numFmtId="178" fontId="2" fillId="0" borderId="3" xfId="1" applyNumberFormat="1" applyFont="1" applyFill="1" applyBorder="1" applyAlignment="1" applyProtection="1">
      <alignment horizontal="center" vertical="center" wrapText="1"/>
    </xf>
    <xf numFmtId="178" fontId="2" fillId="0" borderId="53" xfId="3" applyNumberFormat="1" applyBorder="1" applyAlignment="1">
      <alignment vertical="center"/>
    </xf>
    <xf numFmtId="178" fontId="2" fillId="0" borderId="15" xfId="3" applyNumberFormat="1" applyBorder="1" applyAlignment="1">
      <alignment vertical="center"/>
    </xf>
    <xf numFmtId="178" fontId="2" fillId="0" borderId="3" xfId="3" applyNumberFormat="1" applyBorder="1" applyAlignment="1">
      <alignment vertical="center"/>
    </xf>
    <xf numFmtId="178" fontId="2" fillId="0" borderId="54" xfId="3" quotePrefix="1" applyNumberFormat="1" applyBorder="1" applyAlignment="1">
      <alignment vertical="center" wrapText="1"/>
    </xf>
    <xf numFmtId="178" fontId="2" fillId="0" borderId="16" xfId="3" applyNumberFormat="1" applyBorder="1" applyAlignment="1">
      <alignment vertical="center" wrapText="1"/>
    </xf>
    <xf numFmtId="178" fontId="2" fillId="0" borderId="64" xfId="3" applyNumberFormat="1" applyBorder="1" applyAlignment="1">
      <alignment vertical="center" wrapText="1"/>
    </xf>
    <xf numFmtId="178" fontId="7" fillId="0" borderId="19" xfId="3" applyNumberFormat="1" applyFont="1" applyBorder="1" applyAlignment="1">
      <alignment horizontal="center" vertical="center" textRotation="255" wrapText="1"/>
    </xf>
    <xf numFmtId="178" fontId="7" fillId="0" borderId="55" xfId="3" applyNumberFormat="1" applyFont="1" applyBorder="1" applyAlignment="1">
      <alignment horizontal="center" vertical="center" textRotation="255" wrapText="1"/>
    </xf>
    <xf numFmtId="178" fontId="7" fillId="0" borderId="13" xfId="3" applyNumberFormat="1" applyFont="1" applyBorder="1" applyAlignment="1">
      <alignment horizontal="center" vertical="center" textRotation="255" wrapText="1"/>
    </xf>
    <xf numFmtId="178" fontId="7" fillId="0" borderId="14" xfId="3" applyNumberFormat="1" applyFont="1" applyBorder="1" applyAlignment="1">
      <alignment horizontal="center" vertical="center" textRotation="255" wrapText="1"/>
    </xf>
    <xf numFmtId="178" fontId="7" fillId="0" borderId="70" xfId="3" applyNumberFormat="1" applyFont="1" applyBorder="1" applyAlignment="1">
      <alignment horizontal="center" vertical="center" textRotation="255" wrapText="1"/>
    </xf>
    <xf numFmtId="178" fontId="7" fillId="0" borderId="71" xfId="3" applyNumberFormat="1" applyFont="1" applyBorder="1" applyAlignment="1">
      <alignment horizontal="center" vertical="center" textRotation="255" wrapText="1"/>
    </xf>
    <xf numFmtId="178" fontId="7" fillId="0" borderId="56" xfId="3" applyNumberFormat="1" applyFont="1" applyBorder="1" applyAlignment="1">
      <alignment horizontal="center" vertical="center" wrapText="1"/>
    </xf>
    <xf numFmtId="178" fontId="7" fillId="0" borderId="57" xfId="3" applyNumberFormat="1" applyFont="1" applyBorder="1" applyAlignment="1">
      <alignment horizontal="center" vertical="center" wrapText="1"/>
    </xf>
    <xf numFmtId="178" fontId="7" fillId="0" borderId="60" xfId="3" applyNumberFormat="1" applyFont="1" applyBorder="1" applyAlignment="1">
      <alignment horizontal="center" vertical="center" wrapText="1"/>
    </xf>
    <xf numFmtId="178" fontId="7" fillId="0" borderId="61" xfId="3" applyNumberFormat="1" applyFont="1" applyBorder="1" applyAlignment="1">
      <alignment horizontal="center" vertical="center" wrapText="1"/>
    </xf>
    <xf numFmtId="178" fontId="7" fillId="0" borderId="72" xfId="3" applyNumberFormat="1" applyFont="1" applyBorder="1" applyAlignment="1">
      <alignment horizontal="center" vertical="center"/>
    </xf>
    <xf numFmtId="178" fontId="7" fillId="0" borderId="73" xfId="3" applyNumberFormat="1" applyFont="1" applyBorder="1" applyAlignment="1">
      <alignment horizontal="center" vertical="center"/>
    </xf>
    <xf numFmtId="178" fontId="7" fillId="0" borderId="71" xfId="3" applyNumberFormat="1" applyFont="1" applyBorder="1" applyAlignment="1">
      <alignment horizontal="center" vertical="center"/>
    </xf>
    <xf numFmtId="0" fontId="17" fillId="2" borderId="1" xfId="3" applyFont="1" applyFill="1" applyBorder="1" applyAlignment="1">
      <alignment horizontal="center" vertical="center"/>
    </xf>
    <xf numFmtId="0" fontId="14" fillId="0" borderId="1" xfId="3" applyFont="1" applyBorder="1" applyAlignment="1">
      <alignment horizontal="center" vertical="center"/>
    </xf>
    <xf numFmtId="0" fontId="14" fillId="0" borderId="6" xfId="3" applyFont="1" applyBorder="1" applyAlignment="1">
      <alignment horizontal="center" vertical="center"/>
    </xf>
    <xf numFmtId="0" fontId="14" fillId="0" borderId="7" xfId="3" applyFont="1" applyBorder="1" applyAlignment="1">
      <alignment horizontal="center" vertical="center"/>
    </xf>
    <xf numFmtId="180" fontId="14" fillId="0" borderId="5" xfId="3" applyNumberFormat="1" applyFont="1" applyBorder="1" applyAlignment="1">
      <alignment horizontal="center" vertical="center"/>
    </xf>
    <xf numFmtId="180" fontId="14" fillId="0" borderId="6" xfId="3" applyNumberFormat="1" applyFont="1" applyBorder="1" applyAlignment="1">
      <alignment horizontal="center" vertical="center"/>
    </xf>
    <xf numFmtId="180" fontId="14" fillId="0" borderId="7" xfId="3" applyNumberFormat="1" applyFont="1" applyBorder="1" applyAlignment="1">
      <alignment horizontal="center" vertical="center"/>
    </xf>
    <xf numFmtId="180" fontId="14" fillId="0" borderId="1" xfId="3" applyNumberFormat="1" applyFont="1" applyBorder="1" applyAlignment="1">
      <alignment horizontal="center" vertical="center"/>
    </xf>
    <xf numFmtId="178" fontId="2" fillId="0" borderId="18" xfId="1" applyNumberFormat="1" applyFont="1" applyFill="1" applyBorder="1" applyAlignment="1" applyProtection="1">
      <alignment horizontal="center" vertical="center" wrapText="1"/>
    </xf>
    <xf numFmtId="178" fontId="2" fillId="0" borderId="53" xfId="1" applyNumberFormat="1" applyFont="1" applyFill="1" applyBorder="1" applyAlignment="1" applyProtection="1">
      <alignment vertical="center"/>
    </xf>
    <xf numFmtId="178" fontId="2" fillId="0" borderId="15" xfId="1" applyNumberFormat="1" applyFont="1" applyFill="1" applyBorder="1" applyAlignment="1" applyProtection="1">
      <alignment vertical="center"/>
    </xf>
    <xf numFmtId="178" fontId="2" fillId="0" borderId="18" xfId="1" applyNumberFormat="1" applyFont="1" applyFill="1" applyBorder="1" applyAlignment="1" applyProtection="1">
      <alignment vertical="center"/>
    </xf>
    <xf numFmtId="178" fontId="2" fillId="0" borderId="54" xfId="1" applyNumberFormat="1" applyFont="1" applyFill="1" applyBorder="1" applyAlignment="1" applyProtection="1">
      <alignment vertical="center"/>
    </xf>
    <xf numFmtId="178" fontId="2" fillId="0" borderId="16" xfId="1" applyNumberFormat="1" applyFont="1" applyFill="1" applyBorder="1" applyAlignment="1" applyProtection="1">
      <alignment vertical="center"/>
    </xf>
    <xf numFmtId="178" fontId="2" fillId="0" borderId="67" xfId="1" applyNumberFormat="1" applyFont="1" applyFill="1" applyBorder="1" applyAlignment="1" applyProtection="1">
      <alignment vertical="center"/>
    </xf>
    <xf numFmtId="0" fontId="14" fillId="0" borderId="74" xfId="3" applyFont="1" applyBorder="1" applyAlignment="1">
      <alignment horizontal="center" vertical="center"/>
    </xf>
    <xf numFmtId="0" fontId="14" fillId="0" borderId="4" xfId="3" applyFont="1" applyBorder="1" applyAlignment="1">
      <alignment horizontal="center" vertical="center"/>
    </xf>
    <xf numFmtId="0" fontId="14" fillId="0" borderId="55" xfId="3" applyFont="1" applyBorder="1" applyAlignment="1">
      <alignment horizontal="center" vertical="center"/>
    </xf>
    <xf numFmtId="0" fontId="14" fillId="0" borderId="2" xfId="3" applyFont="1" applyBorder="1" applyAlignment="1">
      <alignment horizontal="center" vertical="center"/>
    </xf>
    <xf numFmtId="0" fontId="14" fillId="0" borderId="0" xfId="3" applyFont="1" applyAlignment="1">
      <alignment horizontal="center" vertical="center"/>
    </xf>
    <xf numFmtId="0" fontId="14" fillId="0" borderId="14" xfId="3" applyFont="1" applyBorder="1" applyAlignment="1">
      <alignment horizontal="center" vertical="center"/>
    </xf>
    <xf numFmtId="0" fontId="14" fillId="0" borderId="50" xfId="3" applyFont="1" applyBorder="1" applyAlignment="1">
      <alignment horizontal="center" vertical="center"/>
    </xf>
    <xf numFmtId="0" fontId="14" fillId="0" borderId="75" xfId="3" applyFont="1" applyBorder="1" applyAlignment="1">
      <alignment horizontal="center" vertical="center"/>
    </xf>
    <xf numFmtId="0" fontId="14" fillId="0" borderId="49" xfId="3" applyFont="1" applyBorder="1" applyAlignment="1">
      <alignment horizontal="center" vertical="center"/>
    </xf>
    <xf numFmtId="178" fontId="4" fillId="0" borderId="45" xfId="3" applyNumberFormat="1" applyFont="1" applyBorder="1" applyAlignment="1">
      <alignment horizontal="center" vertical="center" textRotation="255" wrapText="1"/>
    </xf>
    <xf numFmtId="178" fontId="4" fillId="0" borderId="92" xfId="3" applyNumberFormat="1" applyFont="1" applyBorder="1" applyAlignment="1">
      <alignment horizontal="center" vertical="center" textRotation="255" wrapText="1"/>
    </xf>
    <xf numFmtId="178" fontId="4" fillId="0" borderId="86" xfId="3" applyNumberFormat="1" applyFont="1" applyBorder="1" applyAlignment="1">
      <alignment horizontal="center" vertical="center" textRotation="255" wrapText="1"/>
    </xf>
    <xf numFmtId="178" fontId="4" fillId="0" borderId="10" xfId="3" applyNumberFormat="1" applyFont="1" applyBorder="1" applyAlignment="1">
      <alignment horizontal="center" vertical="center" shrinkToFit="1"/>
    </xf>
    <xf numFmtId="178" fontId="4" fillId="0" borderId="3" xfId="3" applyNumberFormat="1" applyFont="1" applyBorder="1" applyAlignment="1">
      <alignment horizontal="center" vertical="center" shrinkToFit="1"/>
    </xf>
    <xf numFmtId="0" fontId="2" fillId="3" borderId="10" xfId="3" applyFill="1" applyBorder="1" applyAlignment="1">
      <alignment horizontal="center" vertical="center"/>
    </xf>
    <xf numFmtId="0" fontId="2" fillId="3" borderId="3" xfId="3" applyFill="1" applyBorder="1" applyAlignment="1">
      <alignment horizontal="center" vertical="center"/>
    </xf>
    <xf numFmtId="178" fontId="4" fillId="0" borderId="46" xfId="3" applyNumberFormat="1" applyFont="1" applyBorder="1" applyAlignment="1">
      <alignment vertical="center" shrinkToFit="1"/>
    </xf>
    <xf numFmtId="0" fontId="21" fillId="0" borderId="1" xfId="0" applyFont="1" applyBorder="1" applyAlignment="1">
      <alignment vertical="center" shrinkToFit="1"/>
    </xf>
    <xf numFmtId="178" fontId="7" fillId="0" borderId="8" xfId="3" applyNumberFormat="1" applyFont="1" applyBorder="1" applyAlignment="1">
      <alignment horizontal="center" vertical="center" wrapText="1"/>
    </xf>
    <xf numFmtId="178" fontId="7" fillId="0" borderId="9" xfId="3" applyNumberFormat="1" applyFont="1" applyBorder="1" applyAlignment="1">
      <alignment horizontal="center" vertical="center" wrapText="1"/>
    </xf>
    <xf numFmtId="178" fontId="7" fillId="0" borderId="48" xfId="3" applyNumberFormat="1" applyFont="1" applyBorder="1" applyAlignment="1">
      <alignment horizontal="center" vertical="center" wrapText="1"/>
    </xf>
    <xf numFmtId="178" fontId="7" fillId="0" borderId="49" xfId="3" applyNumberFormat="1" applyFont="1" applyBorder="1" applyAlignment="1">
      <alignment horizontal="center" vertical="center" wrapText="1"/>
    </xf>
    <xf numFmtId="0" fontId="2" fillId="0" borderId="41" xfId="3" applyBorder="1" applyAlignment="1">
      <alignment horizontal="center" vertical="center"/>
    </xf>
    <xf numFmtId="0" fontId="2" fillId="0" borderId="9" xfId="3" applyBorder="1" applyAlignment="1">
      <alignment horizontal="center" vertical="center"/>
    </xf>
    <xf numFmtId="0" fontId="2" fillId="0" borderId="50" xfId="3" applyBorder="1" applyAlignment="1">
      <alignment horizontal="center" vertical="center"/>
    </xf>
    <xf numFmtId="0" fontId="2" fillId="0" borderId="49" xfId="3" applyBorder="1" applyAlignment="1">
      <alignment horizontal="center" vertical="center"/>
    </xf>
    <xf numFmtId="178" fontId="7" fillId="0" borderId="10" xfId="3" applyNumberFormat="1" applyFont="1" applyBorder="1" applyAlignment="1">
      <alignment horizontal="center" vertical="center"/>
    </xf>
    <xf numFmtId="178" fontId="7" fillId="0" borderId="3" xfId="3" applyNumberFormat="1" applyFont="1" applyBorder="1" applyAlignment="1">
      <alignment horizontal="center" vertical="center"/>
    </xf>
    <xf numFmtId="178" fontId="14" fillId="0" borderId="42" xfId="3" applyNumberFormat="1" applyFont="1" applyBorder="1" applyAlignment="1">
      <alignment horizontal="center" vertical="center"/>
    </xf>
    <xf numFmtId="178" fontId="14" fillId="0" borderId="43" xfId="3" applyNumberFormat="1" applyFont="1" applyBorder="1" applyAlignment="1">
      <alignment horizontal="center" vertical="center"/>
    </xf>
    <xf numFmtId="178" fontId="14" fillId="0" borderId="44" xfId="3" applyNumberFormat="1" applyFont="1" applyBorder="1" applyAlignment="1">
      <alignment horizontal="center" vertical="center"/>
    </xf>
    <xf numFmtId="178" fontId="2" fillId="0" borderId="52" xfId="1" applyNumberFormat="1" applyFont="1" applyFill="1" applyBorder="1" applyAlignment="1" applyProtection="1">
      <alignment horizontal="center" vertical="center"/>
    </xf>
    <xf numFmtId="178" fontId="2" fillId="0" borderId="25" xfId="1" applyNumberFormat="1" applyFont="1" applyFill="1" applyBorder="1" applyAlignment="1" applyProtection="1">
      <alignment horizontal="center" vertical="center"/>
    </xf>
    <xf numFmtId="178" fontId="2" fillId="0" borderId="31" xfId="1" applyNumberFormat="1" applyFont="1" applyFill="1" applyBorder="1" applyAlignment="1" applyProtection="1">
      <alignment horizontal="center" vertical="center"/>
    </xf>
    <xf numFmtId="0" fontId="4" fillId="0" borderId="1" xfId="3" applyFont="1" applyBorder="1" applyAlignment="1">
      <alignment horizontal="center" vertical="center"/>
    </xf>
    <xf numFmtId="0" fontId="4" fillId="3" borderId="53" xfId="3" applyFont="1" applyFill="1" applyBorder="1" applyAlignment="1">
      <alignment horizontal="center" vertical="center" shrinkToFit="1"/>
    </xf>
    <xf numFmtId="0" fontId="4" fillId="3" borderId="3" xfId="3" applyFont="1" applyFill="1" applyBorder="1" applyAlignment="1">
      <alignment horizontal="center" vertical="center" shrinkToFit="1"/>
    </xf>
    <xf numFmtId="178" fontId="4" fillId="0" borderId="1" xfId="3" applyNumberFormat="1" applyFont="1" applyBorder="1" applyAlignment="1">
      <alignment vertical="center" shrinkToFit="1"/>
    </xf>
    <xf numFmtId="0" fontId="4" fillId="0" borderId="90" xfId="3" applyFont="1" applyBorder="1" applyAlignment="1">
      <alignment horizontal="center" vertical="center"/>
    </xf>
    <xf numFmtId="0" fontId="4" fillId="3" borderId="18" xfId="3" applyFont="1" applyFill="1" applyBorder="1" applyAlignment="1">
      <alignment horizontal="center" vertical="center" shrinkToFit="1"/>
    </xf>
    <xf numFmtId="178" fontId="7" fillId="0" borderId="31" xfId="3" applyNumberFormat="1" applyFont="1" applyBorder="1" applyAlignment="1">
      <alignment horizontal="center" vertical="center" textRotation="255" wrapText="1"/>
    </xf>
    <xf numFmtId="178" fontId="7" fillId="0" borderId="15" xfId="3" applyNumberFormat="1" applyFont="1" applyBorder="1" applyAlignment="1">
      <alignment horizontal="center" vertical="center"/>
    </xf>
    <xf numFmtId="178" fontId="7" fillId="0" borderId="18" xfId="3" applyNumberFormat="1" applyFont="1" applyBorder="1" applyAlignment="1">
      <alignment horizontal="center" vertical="center"/>
    </xf>
    <xf numFmtId="179" fontId="12" fillId="0" borderId="10" xfId="3" applyNumberFormat="1" applyFont="1" applyBorder="1" applyAlignment="1">
      <alignment horizontal="center" vertical="center"/>
    </xf>
    <xf numFmtId="179" fontId="12" fillId="0" borderId="15" xfId="3" applyNumberFormat="1" applyFont="1" applyBorder="1" applyAlignment="1">
      <alignment horizontal="center" vertical="center"/>
    </xf>
    <xf numFmtId="179" fontId="12" fillId="0" borderId="41" xfId="3" applyNumberFormat="1" applyFont="1" applyBorder="1" applyAlignment="1">
      <alignment horizontal="center" vertical="center"/>
    </xf>
    <xf numFmtId="179" fontId="12" fillId="0" borderId="2" xfId="3" applyNumberFormat="1" applyFont="1" applyBorder="1" applyAlignment="1">
      <alignment horizontal="center" vertical="center"/>
    </xf>
    <xf numFmtId="179" fontId="12" fillId="3" borderId="11" xfId="2" applyNumberFormat="1" applyFont="1" applyFill="1" applyBorder="1" applyAlignment="1" applyProtection="1">
      <alignment horizontal="center" vertical="center" wrapText="1"/>
      <protection locked="0"/>
    </xf>
    <xf numFmtId="179" fontId="12" fillId="3" borderId="16" xfId="2" applyNumberFormat="1" applyFont="1" applyFill="1" applyBorder="1" applyAlignment="1" applyProtection="1">
      <alignment horizontal="center" vertical="center" wrapText="1"/>
      <protection locked="0"/>
    </xf>
    <xf numFmtId="0" fontId="13" fillId="0" borderId="12" xfId="3" applyFont="1" applyBorder="1" applyAlignment="1">
      <alignment horizontal="center" vertical="center" wrapText="1"/>
    </xf>
    <xf numFmtId="0" fontId="13" fillId="0" borderId="17" xfId="3" applyFont="1" applyBorder="1" applyAlignment="1">
      <alignment horizontal="center" vertical="center" wrapText="1"/>
    </xf>
    <xf numFmtId="0" fontId="4" fillId="0" borderId="5" xfId="2" applyFont="1" applyBorder="1" applyAlignment="1">
      <alignment horizontal="center" vertical="center"/>
    </xf>
    <xf numFmtId="0" fontId="4" fillId="0" borderId="6" xfId="2" applyFont="1" applyBorder="1" applyAlignment="1">
      <alignment horizontal="center" vertical="center"/>
    </xf>
    <xf numFmtId="0" fontId="4" fillId="0" borderId="7" xfId="2" applyFont="1" applyBorder="1" applyAlignment="1">
      <alignment horizontal="center" vertical="center"/>
    </xf>
    <xf numFmtId="0" fontId="7" fillId="0" borderId="1" xfId="3" applyFont="1" applyBorder="1" applyAlignment="1">
      <alignment horizontal="center" vertical="center"/>
    </xf>
    <xf numFmtId="0" fontId="2" fillId="0" borderId="1" xfId="3" applyBorder="1" applyAlignment="1" applyProtection="1">
      <alignment horizontal="center" vertical="center"/>
      <protection locked="0"/>
    </xf>
    <xf numFmtId="177" fontId="10" fillId="0" borderId="0" xfId="3" applyNumberFormat="1" applyFont="1" applyAlignment="1">
      <alignment horizontal="center" vertical="center"/>
    </xf>
    <xf numFmtId="0" fontId="11" fillId="0" borderId="0" xfId="3" applyFont="1" applyAlignment="1">
      <alignment vertical="center"/>
    </xf>
    <xf numFmtId="0" fontId="7" fillId="0" borderId="1" xfId="3" applyFont="1" applyBorder="1" applyAlignment="1">
      <alignment horizontal="center" vertical="center" wrapText="1"/>
    </xf>
    <xf numFmtId="0" fontId="7" fillId="0" borderId="5" xfId="3" applyFont="1" applyBorder="1" applyAlignment="1" applyProtection="1">
      <alignment horizontal="center" vertical="center" shrinkToFit="1"/>
      <protection locked="0"/>
    </xf>
    <xf numFmtId="0" fontId="7" fillId="0" borderId="6" xfId="3" applyFont="1" applyBorder="1" applyAlignment="1" applyProtection="1">
      <alignment horizontal="center" vertical="center" shrinkToFit="1"/>
      <protection locked="0"/>
    </xf>
    <xf numFmtId="0" fontId="7" fillId="0" borderId="7" xfId="3" applyFont="1" applyBorder="1" applyAlignment="1" applyProtection="1">
      <alignment horizontal="center" vertical="center" shrinkToFit="1"/>
      <protection locked="0"/>
    </xf>
    <xf numFmtId="178" fontId="7" fillId="0" borderId="13" xfId="3" applyNumberFormat="1" applyFont="1" applyBorder="1" applyAlignment="1">
      <alignment horizontal="center" vertical="center" wrapText="1"/>
    </xf>
    <xf numFmtId="178" fontId="7" fillId="0" borderId="14" xfId="3" applyNumberFormat="1" applyFont="1" applyBorder="1" applyAlignment="1">
      <alignment horizontal="center" vertical="center" wrapText="1"/>
    </xf>
    <xf numFmtId="0" fontId="2" fillId="0" borderId="10" xfId="3" applyBorder="1" applyAlignment="1">
      <alignment horizontal="center" vertical="center" textRotation="255"/>
    </xf>
    <xf numFmtId="0" fontId="2" fillId="0" borderId="15" xfId="3" applyBorder="1" applyAlignment="1">
      <alignment horizontal="center" vertical="center" textRotation="255"/>
    </xf>
    <xf numFmtId="0" fontId="2" fillId="0" borderId="18" xfId="3" applyBorder="1" applyAlignment="1">
      <alignment horizontal="center" vertical="center" textRotation="255"/>
    </xf>
    <xf numFmtId="0" fontId="2" fillId="0" borderId="45" xfId="3" applyBorder="1" applyAlignment="1">
      <alignment horizontal="center" vertical="center"/>
    </xf>
    <xf numFmtId="0" fontId="2" fillId="0" borderId="86" xfId="3" applyBorder="1" applyAlignment="1">
      <alignment horizontal="center" vertical="center"/>
    </xf>
    <xf numFmtId="0" fontId="2" fillId="0" borderId="71" xfId="3" applyBorder="1" applyAlignment="1">
      <alignment horizontal="center" vertical="center"/>
    </xf>
    <xf numFmtId="0" fontId="2" fillId="0" borderId="83" xfId="3" applyBorder="1" applyAlignment="1">
      <alignment horizontal="center" vertical="center" wrapText="1"/>
    </xf>
    <xf numFmtId="0" fontId="2" fillId="0" borderId="87" xfId="3" applyBorder="1" applyAlignment="1">
      <alignment horizontal="center" vertical="center"/>
    </xf>
    <xf numFmtId="0" fontId="20" fillId="0" borderId="82" xfId="3" applyFont="1" applyBorder="1" applyAlignment="1">
      <alignment horizontal="right" vertical="center" shrinkToFit="1"/>
    </xf>
    <xf numFmtId="3" fontId="4" fillId="0" borderId="83" xfId="3" applyNumberFormat="1" applyFont="1" applyBorder="1" applyAlignment="1" applyProtection="1">
      <alignment vertical="center" shrinkToFit="1"/>
      <protection locked="0"/>
    </xf>
    <xf numFmtId="0" fontId="21" fillId="0" borderId="93" xfId="0" applyFont="1" applyBorder="1" applyAlignment="1" applyProtection="1">
      <alignment vertical="center" shrinkToFit="1"/>
      <protection locked="0"/>
    </xf>
    <xf numFmtId="178" fontId="4" fillId="0" borderId="53" xfId="3" applyNumberFormat="1" applyFont="1" applyBorder="1" applyAlignment="1">
      <alignment vertical="center" shrinkToFit="1"/>
    </xf>
    <xf numFmtId="178" fontId="4" fillId="0" borderId="3" xfId="3" applyNumberFormat="1" applyFont="1" applyBorder="1" applyAlignment="1">
      <alignment vertical="center" shrinkToFit="1"/>
    </xf>
    <xf numFmtId="3" fontId="4" fillId="0" borderId="93" xfId="3" applyNumberFormat="1" applyFont="1" applyBorder="1" applyAlignment="1" applyProtection="1">
      <alignment vertical="center" shrinkToFit="1"/>
      <protection locked="0"/>
    </xf>
    <xf numFmtId="183" fontId="20" fillId="0" borderId="12" xfId="3" applyNumberFormat="1" applyFont="1" applyBorder="1" applyAlignment="1" applyProtection="1">
      <alignment horizontal="center" vertical="center" shrinkToFit="1"/>
      <protection locked="0"/>
    </xf>
    <xf numFmtId="183" fontId="20" fillId="0" borderId="81" xfId="3" applyNumberFormat="1" applyFont="1" applyBorder="1" applyAlignment="1" applyProtection="1">
      <alignment horizontal="center" vertical="center" shrinkToFit="1"/>
      <protection locked="0"/>
    </xf>
    <xf numFmtId="0" fontId="10" fillId="0" borderId="0" xfId="3" applyFont="1" applyAlignment="1">
      <alignment horizontal="center" vertical="center"/>
    </xf>
    <xf numFmtId="0" fontId="11" fillId="0" borderId="0" xfId="3" applyFont="1" applyAlignment="1">
      <alignment horizontal="left" vertical="center"/>
    </xf>
    <xf numFmtId="0" fontId="2" fillId="0" borderId="83" xfId="3" applyBorder="1" applyAlignment="1">
      <alignment horizontal="center" vertical="center"/>
    </xf>
    <xf numFmtId="0" fontId="2" fillId="0" borderId="85" xfId="3" applyBorder="1" applyAlignment="1">
      <alignment horizontal="center" vertical="center"/>
    </xf>
    <xf numFmtId="0" fontId="2" fillId="0" borderId="89" xfId="3" applyBorder="1" applyAlignment="1">
      <alignment horizontal="center" vertical="center"/>
    </xf>
    <xf numFmtId="0" fontId="2" fillId="0" borderId="84" xfId="3" applyBorder="1" applyAlignment="1">
      <alignment horizontal="center" vertical="center"/>
    </xf>
    <xf numFmtId="0" fontId="2" fillId="0" borderId="88" xfId="3" applyBorder="1" applyAlignment="1">
      <alignment horizontal="center" vertical="center"/>
    </xf>
    <xf numFmtId="0" fontId="2" fillId="0" borderId="46" xfId="3" applyBorder="1" applyAlignment="1">
      <alignment horizontal="center" vertical="center" shrinkToFit="1"/>
    </xf>
    <xf numFmtId="0" fontId="2" fillId="0" borderId="90" xfId="3" applyBorder="1" applyAlignment="1">
      <alignment horizontal="center" vertical="center" shrinkToFit="1"/>
    </xf>
    <xf numFmtId="0" fontId="2" fillId="0" borderId="47" xfId="3" applyBorder="1" applyAlignment="1">
      <alignment horizontal="center" vertical="center"/>
    </xf>
    <xf numFmtId="0" fontId="2" fillId="0" borderId="91" xfId="3" applyBorder="1" applyAlignment="1">
      <alignment horizontal="center" vertical="center"/>
    </xf>
    <xf numFmtId="0" fontId="2" fillId="0" borderId="84" xfId="3" applyBorder="1" applyAlignment="1">
      <alignment horizontal="center" vertical="center" wrapText="1"/>
    </xf>
    <xf numFmtId="3" fontId="4" fillId="3" borderId="85" xfId="3" applyNumberFormat="1" applyFont="1" applyFill="1" applyBorder="1" applyAlignment="1">
      <alignment vertical="center" shrinkToFit="1"/>
    </xf>
    <xf numFmtId="3" fontId="4" fillId="3" borderId="95" xfId="3" applyNumberFormat="1" applyFont="1" applyFill="1" applyBorder="1" applyAlignment="1">
      <alignment vertical="center" shrinkToFit="1"/>
    </xf>
    <xf numFmtId="3" fontId="4" fillId="3" borderId="84" xfId="3" applyNumberFormat="1" applyFont="1" applyFill="1" applyBorder="1" applyAlignment="1">
      <alignment vertical="center" shrinkToFit="1"/>
    </xf>
    <xf numFmtId="3" fontId="4" fillId="3" borderId="94" xfId="3" applyNumberFormat="1" applyFont="1" applyFill="1" applyBorder="1" applyAlignment="1">
      <alignment vertical="center" shrinkToFit="1"/>
    </xf>
    <xf numFmtId="3" fontId="4" fillId="3" borderId="46" xfId="3" applyNumberFormat="1" applyFont="1" applyFill="1" applyBorder="1" applyAlignment="1">
      <alignment vertical="center" shrinkToFit="1"/>
    </xf>
    <xf numFmtId="3" fontId="4" fillId="3" borderId="1" xfId="3" applyNumberFormat="1" applyFont="1" applyFill="1" applyBorder="1" applyAlignment="1">
      <alignment vertical="center" shrinkToFit="1"/>
    </xf>
    <xf numFmtId="0" fontId="4" fillId="0" borderId="47" xfId="3" applyFont="1" applyBorder="1" applyAlignment="1" applyProtection="1">
      <alignment vertical="center" wrapText="1"/>
      <protection locked="0"/>
    </xf>
    <xf numFmtId="0" fontId="4" fillId="0" borderId="51" xfId="3" applyFont="1" applyBorder="1" applyAlignment="1" applyProtection="1">
      <alignment vertical="center" wrapText="1"/>
      <protection locked="0"/>
    </xf>
    <xf numFmtId="3" fontId="4" fillId="0" borderId="84" xfId="3" applyNumberFormat="1" applyFont="1" applyBorder="1" applyAlignment="1">
      <alignment vertical="center" shrinkToFit="1"/>
    </xf>
    <xf numFmtId="3" fontId="4" fillId="0" borderId="94" xfId="3" applyNumberFormat="1" applyFont="1" applyBorder="1" applyAlignment="1">
      <alignment vertical="center" shrinkToFit="1"/>
    </xf>
    <xf numFmtId="3" fontId="4" fillId="3" borderId="83" xfId="3" applyNumberFormat="1" applyFont="1" applyFill="1" applyBorder="1" applyAlignment="1">
      <alignment vertical="center" shrinkToFit="1"/>
    </xf>
    <xf numFmtId="3" fontId="4" fillId="3" borderId="93" xfId="3" applyNumberFormat="1" applyFont="1" applyFill="1" applyBorder="1" applyAlignment="1">
      <alignment vertical="center" shrinkToFit="1"/>
    </xf>
    <xf numFmtId="0" fontId="21" fillId="0" borderId="90" xfId="0" applyFont="1" applyBorder="1" applyAlignment="1">
      <alignment vertical="center" shrinkToFit="1"/>
    </xf>
    <xf numFmtId="0" fontId="21" fillId="0" borderId="87" xfId="0" applyFont="1" applyBorder="1" applyAlignment="1" applyProtection="1">
      <alignment vertical="center" shrinkToFit="1"/>
      <protection locked="0"/>
    </xf>
    <xf numFmtId="3" fontId="4" fillId="0" borderId="96" xfId="3" applyNumberFormat="1" applyFont="1" applyBorder="1" applyAlignment="1">
      <alignment vertical="center" shrinkToFit="1"/>
    </xf>
    <xf numFmtId="3" fontId="4" fillId="3" borderId="87" xfId="3" applyNumberFormat="1" applyFont="1" applyFill="1" applyBorder="1" applyAlignment="1">
      <alignment vertical="center" shrinkToFit="1"/>
    </xf>
    <xf numFmtId="3" fontId="4" fillId="3" borderId="88" xfId="3" applyNumberFormat="1" applyFont="1" applyFill="1" applyBorder="1" applyAlignment="1">
      <alignment vertical="center" shrinkToFit="1"/>
    </xf>
    <xf numFmtId="3" fontId="4" fillId="0" borderId="87" xfId="3" applyNumberFormat="1" applyFont="1" applyBorder="1" applyAlignment="1" applyProtection="1">
      <alignment vertical="center" shrinkToFit="1"/>
      <protection locked="0"/>
    </xf>
    <xf numFmtId="3" fontId="4" fillId="0" borderId="88" xfId="3" applyNumberFormat="1" applyFont="1" applyBorder="1" applyAlignment="1">
      <alignment vertical="center" shrinkToFit="1"/>
    </xf>
    <xf numFmtId="3" fontId="4" fillId="3" borderId="97" xfId="3" applyNumberFormat="1" applyFont="1" applyFill="1" applyBorder="1" applyAlignment="1">
      <alignment vertical="center" shrinkToFit="1"/>
    </xf>
    <xf numFmtId="3" fontId="4" fillId="3" borderId="90" xfId="3" applyNumberFormat="1" applyFont="1" applyFill="1" applyBorder="1" applyAlignment="1">
      <alignment vertical="center" shrinkToFit="1"/>
    </xf>
    <xf numFmtId="0" fontId="4" fillId="0" borderId="91" xfId="3" applyFont="1" applyBorder="1" applyAlignment="1" applyProtection="1">
      <alignment vertical="center" wrapText="1"/>
      <protection locked="0"/>
    </xf>
    <xf numFmtId="3" fontId="4" fillId="0" borderId="42" xfId="3" applyNumberFormat="1" applyFont="1" applyBorder="1" applyAlignment="1" applyProtection="1">
      <alignment vertical="center" shrinkToFit="1"/>
      <protection locked="0"/>
    </xf>
    <xf numFmtId="0" fontId="21" fillId="0" borderId="5" xfId="0" applyFont="1" applyBorder="1" applyAlignment="1" applyProtection="1">
      <alignment vertical="center" shrinkToFit="1"/>
      <protection locked="0"/>
    </xf>
    <xf numFmtId="3" fontId="4" fillId="0" borderId="5" xfId="3" applyNumberFormat="1" applyFont="1" applyBorder="1" applyAlignment="1" applyProtection="1">
      <alignment vertical="center" shrinkToFit="1"/>
      <protection locked="0"/>
    </xf>
    <xf numFmtId="0" fontId="21" fillId="0" borderId="103" xfId="0" applyFont="1" applyBorder="1" applyAlignment="1" applyProtection="1">
      <alignment vertical="center" shrinkToFit="1"/>
      <protection locked="0"/>
    </xf>
    <xf numFmtId="3" fontId="4" fillId="0" borderId="46" xfId="3" applyNumberFormat="1" applyFont="1" applyBorder="1" applyAlignment="1" applyProtection="1">
      <alignment vertical="center" shrinkToFit="1"/>
      <protection locked="0"/>
    </xf>
    <xf numFmtId="3" fontId="4" fillId="0" borderId="1" xfId="3" applyNumberFormat="1" applyFont="1" applyBorder="1" applyAlignment="1" applyProtection="1">
      <alignment vertical="center" shrinkToFit="1"/>
      <protection locked="0"/>
    </xf>
    <xf numFmtId="3" fontId="4" fillId="0" borderId="100" xfId="3" applyNumberFormat="1" applyFont="1" applyBorder="1" applyAlignment="1" applyProtection="1">
      <alignment vertical="center" shrinkToFit="1"/>
      <protection locked="0"/>
    </xf>
    <xf numFmtId="3" fontId="4" fillId="0" borderId="7" xfId="3" applyNumberFormat="1" applyFont="1" applyBorder="1" applyAlignment="1" applyProtection="1">
      <alignment vertical="center" shrinkToFit="1"/>
      <protection locked="0"/>
    </xf>
    <xf numFmtId="3" fontId="4" fillId="0" borderId="98" xfId="3" applyNumberFormat="1" applyFont="1" applyBorder="1" applyAlignment="1">
      <alignment vertical="center" shrinkToFit="1"/>
    </xf>
    <xf numFmtId="3" fontId="4" fillId="0" borderId="101" xfId="3" applyNumberFormat="1" applyFont="1" applyBorder="1" applyAlignment="1">
      <alignment vertical="center" shrinkToFit="1"/>
    </xf>
    <xf numFmtId="3" fontId="4" fillId="0" borderId="99" xfId="3" applyNumberFormat="1" applyFont="1" applyBorder="1" applyAlignment="1" applyProtection="1">
      <alignment vertical="center" shrinkToFit="1"/>
      <protection locked="0"/>
    </xf>
    <xf numFmtId="3" fontId="4" fillId="0" borderId="102" xfId="3" applyNumberFormat="1" applyFont="1" applyBorder="1" applyAlignment="1" applyProtection="1">
      <alignment vertical="center" shrinkToFit="1"/>
      <protection locked="0"/>
    </xf>
    <xf numFmtId="3" fontId="4" fillId="0" borderId="104" xfId="3" applyNumberFormat="1" applyFont="1" applyBorder="1" applyAlignment="1">
      <alignment vertical="center" shrinkToFit="1"/>
    </xf>
    <xf numFmtId="3" fontId="4" fillId="0" borderId="105" xfId="3" applyNumberFormat="1" applyFont="1" applyBorder="1" applyAlignment="1" applyProtection="1">
      <alignment vertical="center" shrinkToFit="1"/>
      <protection locked="0"/>
    </xf>
    <xf numFmtId="3" fontId="4" fillId="0" borderId="103" xfId="3" applyNumberFormat="1" applyFont="1" applyBorder="1" applyAlignment="1" applyProtection="1">
      <alignment vertical="center" shrinkToFit="1"/>
      <protection locked="0"/>
    </xf>
    <xf numFmtId="3" fontId="4" fillId="0" borderId="90" xfId="3" applyNumberFormat="1" applyFont="1" applyBorder="1" applyAlignment="1" applyProtection="1">
      <alignment vertical="center" shrinkToFit="1"/>
      <protection locked="0"/>
    </xf>
    <xf numFmtId="3" fontId="4" fillId="0" borderId="55" xfId="3" applyNumberFormat="1" applyFont="1" applyBorder="1" applyAlignment="1" applyProtection="1">
      <alignment vertical="center" shrinkToFit="1"/>
      <protection locked="0"/>
    </xf>
    <xf numFmtId="3" fontId="4" fillId="3" borderId="107" xfId="3" applyNumberFormat="1" applyFont="1" applyFill="1" applyBorder="1" applyAlignment="1">
      <alignment vertical="center" shrinkToFit="1"/>
    </xf>
    <xf numFmtId="3" fontId="4" fillId="3" borderId="108" xfId="3" applyNumberFormat="1" applyFont="1" applyFill="1" applyBorder="1" applyAlignment="1">
      <alignment vertical="center" shrinkToFit="1"/>
    </xf>
    <xf numFmtId="3" fontId="4" fillId="0" borderId="84" xfId="3" applyNumberFormat="1" applyFont="1" applyBorder="1" applyAlignment="1" applyProtection="1">
      <alignment vertical="center" shrinkToFit="1"/>
      <protection locked="0"/>
    </xf>
    <xf numFmtId="3" fontId="4" fillId="0" borderId="94" xfId="3" applyNumberFormat="1" applyFont="1" applyBorder="1" applyAlignment="1" applyProtection="1">
      <alignment vertical="center" shrinkToFit="1"/>
      <protection locked="0"/>
    </xf>
    <xf numFmtId="3" fontId="4" fillId="0" borderId="106" xfId="3" applyNumberFormat="1" applyFont="1" applyBorder="1" applyAlignment="1">
      <alignment vertical="center" shrinkToFit="1"/>
    </xf>
    <xf numFmtId="3" fontId="4" fillId="0" borderId="88" xfId="3" applyNumberFormat="1" applyFont="1" applyBorder="1" applyAlignment="1" applyProtection="1">
      <alignment vertical="center" shrinkToFit="1"/>
      <protection locked="0"/>
    </xf>
    <xf numFmtId="3" fontId="4" fillId="3" borderId="109" xfId="3" applyNumberFormat="1" applyFont="1" applyFill="1" applyBorder="1" applyAlignment="1">
      <alignment vertical="center" shrinkToFit="1"/>
    </xf>
    <xf numFmtId="3" fontId="4" fillId="3" borderId="110" xfId="3" applyNumberFormat="1" applyFont="1" applyFill="1" applyBorder="1" applyAlignment="1">
      <alignment vertical="center" shrinkToFi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xf>
    <xf numFmtId="176" fontId="0" fillId="0" borderId="53" xfId="0" applyNumberFormat="1" applyBorder="1" applyAlignment="1">
      <alignment horizontal="center" vertical="center"/>
    </xf>
    <xf numFmtId="176" fontId="0" fillId="0" borderId="15" xfId="0" applyNumberFormat="1" applyBorder="1" applyAlignment="1">
      <alignment horizontal="center" vertical="center"/>
    </xf>
    <xf numFmtId="176" fontId="0" fillId="0" borderId="3" xfId="0" applyNumberFormat="1" applyBorder="1" applyAlignment="1">
      <alignment horizontal="center" vertical="center"/>
    </xf>
    <xf numFmtId="0" fontId="4" fillId="0" borderId="45" xfId="3" applyFont="1" applyBorder="1" applyAlignment="1">
      <alignment horizontal="center" vertical="center" shrinkToFit="1"/>
    </xf>
    <xf numFmtId="0" fontId="4" fillId="0" borderId="46" xfId="3" applyFont="1" applyBorder="1" applyAlignment="1">
      <alignment horizontal="center" vertical="center" shrinkToFit="1"/>
    </xf>
    <xf numFmtId="0" fontId="4" fillId="0" borderId="92" xfId="3" applyFont="1" applyBorder="1" applyAlignment="1">
      <alignment horizontal="center" vertical="center" shrinkToFit="1"/>
    </xf>
    <xf numFmtId="0" fontId="4" fillId="0" borderId="1" xfId="3" applyFont="1" applyBorder="1" applyAlignment="1">
      <alignment horizontal="center" vertical="center" shrinkToFit="1"/>
    </xf>
    <xf numFmtId="0" fontId="4" fillId="0" borderId="8" xfId="3" applyFont="1" applyBorder="1" applyAlignment="1">
      <alignment horizontal="center" vertical="center"/>
    </xf>
    <xf numFmtId="0" fontId="4" fillId="0" borderId="68" xfId="3" applyFont="1" applyBorder="1" applyAlignment="1">
      <alignment horizontal="center" vertical="center"/>
    </xf>
    <xf numFmtId="0" fontId="4" fillId="0" borderId="9" xfId="3" applyFont="1" applyBorder="1" applyAlignment="1">
      <alignment horizontal="center" vertical="center"/>
    </xf>
    <xf numFmtId="0" fontId="4" fillId="0" borderId="13" xfId="3" applyFont="1" applyBorder="1" applyAlignment="1">
      <alignment horizontal="center" vertical="center"/>
    </xf>
    <xf numFmtId="0" fontId="4" fillId="0" borderId="0" xfId="3" applyFont="1" applyAlignment="1">
      <alignment horizontal="center" vertical="center"/>
    </xf>
    <xf numFmtId="0" fontId="4" fillId="0" borderId="14" xfId="3" applyFont="1" applyBorder="1" applyAlignment="1">
      <alignment horizontal="center" vertical="center"/>
    </xf>
    <xf numFmtId="0" fontId="4" fillId="0" borderId="10" xfId="3" applyFont="1" applyBorder="1" applyAlignment="1">
      <alignment vertical="center" shrinkToFit="1"/>
    </xf>
    <xf numFmtId="0" fontId="4" fillId="0" borderId="15" xfId="3" applyFont="1" applyBorder="1" applyAlignment="1">
      <alignment vertical="center" shrinkToFit="1"/>
    </xf>
    <xf numFmtId="3" fontId="4" fillId="0" borderId="111" xfId="3" applyNumberFormat="1" applyFont="1" applyBorder="1" applyAlignment="1">
      <alignment vertical="center" shrinkToFit="1"/>
    </xf>
    <xf numFmtId="3" fontId="4" fillId="0" borderId="114" xfId="3" applyNumberFormat="1" applyFont="1" applyBorder="1" applyAlignment="1">
      <alignment vertical="center" shrinkToFit="1"/>
    </xf>
    <xf numFmtId="3" fontId="4" fillId="0" borderId="112" xfId="3" applyNumberFormat="1" applyFont="1" applyBorder="1" applyAlignment="1">
      <alignment vertical="center" shrinkToFit="1"/>
    </xf>
    <xf numFmtId="3" fontId="4" fillId="0" borderId="115" xfId="3" applyNumberFormat="1" applyFont="1" applyBorder="1" applyAlignment="1">
      <alignment vertical="center" shrinkToFit="1"/>
    </xf>
    <xf numFmtId="3" fontId="4" fillId="0" borderId="113" xfId="3" applyNumberFormat="1" applyFont="1" applyBorder="1" applyAlignment="1">
      <alignment vertical="center" shrinkToFit="1"/>
    </xf>
    <xf numFmtId="3" fontId="4" fillId="0" borderId="116" xfId="3" applyNumberFormat="1" applyFont="1" applyBorder="1" applyAlignment="1">
      <alignment vertical="center" shrinkToFit="1"/>
    </xf>
    <xf numFmtId="3" fontId="4" fillId="0" borderId="117" xfId="3" applyNumberFormat="1" applyFont="1" applyBorder="1" applyAlignment="1">
      <alignment vertical="center" shrinkToFit="1"/>
    </xf>
    <xf numFmtId="0" fontId="4" fillId="0" borderId="11" xfId="3" applyFont="1" applyBorder="1" applyAlignment="1">
      <alignment vertical="center"/>
    </xf>
    <xf numFmtId="0" fontId="4" fillId="0" borderId="16" xfId="3" applyFont="1" applyBorder="1" applyAlignment="1">
      <alignment vertical="center"/>
    </xf>
    <xf numFmtId="0" fontId="4" fillId="0" borderId="86" xfId="3" applyFont="1" applyBorder="1" applyAlignment="1">
      <alignment horizontal="center" vertical="center" shrinkToFit="1"/>
    </xf>
    <xf numFmtId="0" fontId="4" fillId="0" borderId="90" xfId="3" applyFont="1" applyBorder="1" applyAlignment="1">
      <alignment horizontal="center" vertical="center" shrinkToFit="1"/>
    </xf>
    <xf numFmtId="0" fontId="4" fillId="0" borderId="8" xfId="3" applyFont="1" applyBorder="1" applyAlignment="1">
      <alignment horizontal="center" vertical="center" shrinkToFit="1"/>
    </xf>
    <xf numFmtId="0" fontId="4" fillId="0" borderId="68" xfId="3" applyFont="1" applyBorder="1" applyAlignment="1">
      <alignment horizontal="center" vertical="center" shrinkToFit="1"/>
    </xf>
    <xf numFmtId="0" fontId="4" fillId="0" borderId="9" xfId="3" applyFont="1" applyBorder="1" applyAlignment="1">
      <alignment horizontal="center" vertical="center" shrinkToFit="1"/>
    </xf>
    <xf numFmtId="0" fontId="4" fillId="0" borderId="13" xfId="3" applyFont="1" applyBorder="1" applyAlignment="1">
      <alignment horizontal="center" vertical="center" shrinkToFit="1"/>
    </xf>
    <xf numFmtId="0" fontId="4" fillId="0" borderId="0" xfId="3" applyFont="1" applyAlignment="1">
      <alignment horizontal="center" vertical="center" shrinkToFit="1"/>
    </xf>
    <xf numFmtId="0" fontId="4" fillId="0" borderId="14" xfId="3" applyFont="1" applyBorder="1" applyAlignment="1">
      <alignment horizontal="center" vertical="center" shrinkToFit="1"/>
    </xf>
    <xf numFmtId="0" fontId="2" fillId="0" borderId="5" xfId="3" applyBorder="1" applyAlignment="1" applyProtection="1">
      <alignment horizontal="center" vertical="center" shrinkToFit="1"/>
      <protection locked="0"/>
    </xf>
    <xf numFmtId="0" fontId="2" fillId="0" borderId="6" xfId="3" applyBorder="1" applyAlignment="1" applyProtection="1">
      <alignment horizontal="center" vertical="center" shrinkToFit="1"/>
      <protection locked="0"/>
    </xf>
    <xf numFmtId="0" fontId="2" fillId="0" borderId="7" xfId="3" applyBorder="1" applyAlignment="1" applyProtection="1">
      <alignment horizontal="center" vertical="center" shrinkToFit="1"/>
      <protection locked="0"/>
    </xf>
    <xf numFmtId="0" fontId="2" fillId="0" borderId="5" xfId="3" applyBorder="1" applyAlignment="1">
      <alignment horizontal="center" vertical="center" shrinkToFit="1"/>
    </xf>
    <xf numFmtId="0" fontId="2" fillId="0" borderId="7" xfId="3" applyBorder="1" applyAlignment="1">
      <alignment horizontal="center" vertical="center" shrinkToFit="1"/>
    </xf>
    <xf numFmtId="0" fontId="4" fillId="0" borderId="20" xfId="3" applyFont="1" applyBorder="1" applyAlignment="1">
      <alignment horizontal="center" vertical="center" textRotation="255"/>
    </xf>
    <xf numFmtId="0" fontId="4" fillId="0" borderId="25" xfId="3" applyFont="1" applyBorder="1" applyAlignment="1">
      <alignment horizontal="center" vertical="center" textRotation="255"/>
    </xf>
    <xf numFmtId="0" fontId="4" fillId="0" borderId="31" xfId="3" applyFont="1" applyBorder="1" applyAlignment="1">
      <alignment horizontal="center" vertical="center" textRotation="255"/>
    </xf>
    <xf numFmtId="0" fontId="13" fillId="0" borderId="81" xfId="3" applyFont="1" applyBorder="1" applyAlignment="1">
      <alignment horizontal="center" vertical="center" wrapText="1"/>
    </xf>
    <xf numFmtId="0" fontId="7" fillId="0" borderId="1" xfId="3" applyFont="1" applyBorder="1" applyAlignment="1" applyProtection="1">
      <alignment horizontal="center" vertical="center" shrinkToFit="1"/>
      <protection locked="0"/>
    </xf>
    <xf numFmtId="178" fontId="2" fillId="0" borderId="16" xfId="3" quotePrefix="1" applyNumberFormat="1" applyBorder="1" applyAlignment="1">
      <alignment vertical="center" wrapText="1"/>
    </xf>
    <xf numFmtId="178" fontId="2" fillId="0" borderId="64" xfId="3" quotePrefix="1" applyNumberFormat="1" applyBorder="1" applyAlignment="1">
      <alignment vertical="center" wrapText="1"/>
    </xf>
    <xf numFmtId="179" fontId="12" fillId="3" borderId="41" xfId="3" applyNumberFormat="1" applyFont="1" applyFill="1" applyBorder="1" applyAlignment="1" applyProtection="1">
      <alignment horizontal="center" vertical="center"/>
      <protection locked="0"/>
    </xf>
    <xf numFmtId="179" fontId="12" fillId="3" borderId="2" xfId="3" applyNumberFormat="1" applyFont="1" applyFill="1" applyBorder="1" applyAlignment="1" applyProtection="1">
      <alignment horizontal="center" vertical="center"/>
      <protection locked="0"/>
    </xf>
    <xf numFmtId="178" fontId="4" fillId="0" borderId="42" xfId="3" applyNumberFormat="1" applyFont="1" applyBorder="1" applyAlignment="1">
      <alignment vertical="center" shrinkToFit="1"/>
    </xf>
    <xf numFmtId="0" fontId="21" fillId="0" borderId="5" xfId="0" applyFont="1" applyBorder="1" applyAlignment="1">
      <alignment vertical="center" shrinkToFit="1"/>
    </xf>
    <xf numFmtId="3" fontId="4" fillId="0" borderId="150" xfId="3" applyNumberFormat="1" applyFont="1" applyBorder="1" applyAlignment="1" applyProtection="1">
      <alignment vertical="center" shrinkToFit="1"/>
      <protection locked="0"/>
    </xf>
    <xf numFmtId="0" fontId="21" fillId="0" borderId="151" xfId="0" applyFont="1" applyBorder="1" applyAlignment="1" applyProtection="1">
      <alignment vertical="center" shrinkToFit="1"/>
      <protection locked="0"/>
    </xf>
    <xf numFmtId="3" fontId="4" fillId="0" borderId="153" xfId="3" applyNumberFormat="1" applyFont="1" applyBorder="1" applyAlignment="1">
      <alignment vertical="center" shrinkToFit="1"/>
    </xf>
    <xf numFmtId="3" fontId="4" fillId="0" borderId="154" xfId="3" applyNumberFormat="1" applyFont="1" applyBorder="1" applyAlignment="1">
      <alignment vertical="center" shrinkToFit="1"/>
    </xf>
    <xf numFmtId="0" fontId="21" fillId="0" borderId="157" xfId="0" applyFont="1" applyBorder="1" applyAlignment="1" applyProtection="1">
      <alignment vertical="center" shrinkToFit="1"/>
      <protection locked="0"/>
    </xf>
    <xf numFmtId="178" fontId="4" fillId="0" borderId="74" xfId="3" applyNumberFormat="1" applyFont="1" applyBorder="1" applyAlignment="1">
      <alignment vertical="center" shrinkToFit="1"/>
    </xf>
    <xf numFmtId="178" fontId="4" fillId="0" borderId="50" xfId="3" applyNumberFormat="1" applyFont="1" applyBorder="1" applyAlignment="1">
      <alignment vertical="center" shrinkToFit="1"/>
    </xf>
    <xf numFmtId="3" fontId="4" fillId="0" borderId="151" xfId="3" applyNumberFormat="1" applyFont="1" applyBorder="1" applyAlignment="1" applyProtection="1">
      <alignment vertical="center" shrinkToFit="1"/>
      <protection locked="0"/>
    </xf>
    <xf numFmtId="178" fontId="4" fillId="0" borderId="5" xfId="3" applyNumberFormat="1" applyFont="1" applyBorder="1" applyAlignment="1">
      <alignment vertical="center" shrinkToFit="1"/>
    </xf>
    <xf numFmtId="3" fontId="4" fillId="0" borderId="7" xfId="3" applyNumberFormat="1" applyFont="1" applyBorder="1" applyAlignment="1">
      <alignment vertical="center" shrinkToFit="1"/>
    </xf>
    <xf numFmtId="3" fontId="4" fillId="0" borderId="49" xfId="3" applyNumberFormat="1" applyFont="1" applyBorder="1" applyAlignment="1">
      <alignment vertical="center" shrinkToFit="1"/>
    </xf>
    <xf numFmtId="3" fontId="4" fillId="0" borderId="160" xfId="3" applyNumberFormat="1" applyFont="1" applyBorder="1" applyAlignment="1" applyProtection="1">
      <alignment vertical="center" shrinkToFit="1"/>
      <protection locked="0"/>
    </xf>
    <xf numFmtId="0" fontId="21" fillId="0" borderId="103" xfId="0" applyFont="1" applyBorder="1" applyAlignment="1">
      <alignment vertical="center" shrinkToFit="1"/>
    </xf>
    <xf numFmtId="0" fontId="21" fillId="0" borderId="159" xfId="0" applyFont="1" applyBorder="1" applyAlignment="1" applyProtection="1">
      <alignment vertical="center" shrinkToFit="1"/>
      <protection locked="0"/>
    </xf>
    <xf numFmtId="3" fontId="4" fillId="0" borderId="155" xfId="3" applyNumberFormat="1" applyFont="1" applyBorder="1" applyAlignment="1">
      <alignment vertical="center" shrinkToFit="1"/>
    </xf>
    <xf numFmtId="3" fontId="4" fillId="0" borderId="156" xfId="3" applyNumberFormat="1" applyFont="1" applyBorder="1" applyAlignment="1">
      <alignment vertical="center" shrinkToFit="1"/>
    </xf>
    <xf numFmtId="3" fontId="4" fillId="0" borderId="100" xfId="3" applyNumberFormat="1" applyFont="1" applyBorder="1" applyAlignment="1">
      <alignment vertical="center" shrinkToFit="1"/>
    </xf>
    <xf numFmtId="0" fontId="21" fillId="0" borderId="152" xfId="0" applyFont="1" applyBorder="1" applyAlignment="1" applyProtection="1">
      <alignment vertical="center" shrinkToFit="1"/>
      <protection locked="0"/>
    </xf>
    <xf numFmtId="3" fontId="4" fillId="0" borderId="158" xfId="3" applyNumberFormat="1" applyFont="1" applyBorder="1" applyAlignment="1" applyProtection="1">
      <alignment vertical="center" shrinkToFit="1"/>
      <protection locked="0"/>
    </xf>
    <xf numFmtId="0" fontId="4" fillId="0" borderId="5" xfId="3" applyFont="1" applyBorder="1" applyAlignment="1">
      <alignment horizontal="center" vertical="center"/>
    </xf>
    <xf numFmtId="0" fontId="4" fillId="0" borderId="7" xfId="3" applyFont="1" applyBorder="1" applyAlignment="1">
      <alignment horizontal="center" vertical="center"/>
    </xf>
    <xf numFmtId="0" fontId="20" fillId="0" borderId="0" xfId="3" applyFont="1" applyAlignment="1">
      <alignment horizontal="center" vertical="center" wrapText="1"/>
    </xf>
    <xf numFmtId="0" fontId="20" fillId="0" borderId="0" xfId="3" applyFont="1" applyAlignment="1">
      <alignment horizontal="center" vertical="center"/>
    </xf>
    <xf numFmtId="0" fontId="3" fillId="0" borderId="1" xfId="4" applyBorder="1" applyProtection="1">
      <alignment vertical="center"/>
      <protection locked="0"/>
    </xf>
    <xf numFmtId="0" fontId="2" fillId="0" borderId="6" xfId="3" applyBorder="1" applyAlignment="1">
      <alignment horizontal="center" vertical="center" shrinkToFit="1"/>
    </xf>
    <xf numFmtId="0" fontId="2" fillId="0" borderId="1" xfId="3" applyBorder="1" applyAlignment="1">
      <alignment horizontal="center" vertical="center" shrinkToFit="1"/>
    </xf>
    <xf numFmtId="0" fontId="4" fillId="7" borderId="122" xfId="3" applyFont="1" applyFill="1" applyBorder="1" applyAlignment="1">
      <alignment horizontal="center" vertical="center" shrinkToFit="1"/>
    </xf>
    <xf numFmtId="0" fontId="28" fillId="0" borderId="20" xfId="3" applyFont="1" applyBorder="1" applyAlignment="1">
      <alignment horizontal="center" vertical="center" shrinkToFit="1"/>
    </xf>
    <xf numFmtId="0" fontId="28" fillId="0" borderId="25" xfId="3" applyFont="1" applyBorder="1" applyAlignment="1">
      <alignment horizontal="center" vertical="center" shrinkToFit="1"/>
    </xf>
    <xf numFmtId="0" fontId="28" fillId="0" borderId="31" xfId="3" applyFont="1" applyBorder="1" applyAlignment="1">
      <alignment horizontal="center" vertical="center" shrinkToFit="1"/>
    </xf>
    <xf numFmtId="178" fontId="4" fillId="4" borderId="125" xfId="3" applyNumberFormat="1" applyFont="1" applyFill="1" applyBorder="1" applyAlignment="1">
      <alignment vertical="center" shrinkToFit="1"/>
    </xf>
    <xf numFmtId="178" fontId="4" fillId="4" borderId="126" xfId="3" applyNumberFormat="1" applyFont="1" applyFill="1" applyBorder="1" applyAlignment="1">
      <alignment vertical="center" shrinkToFit="1"/>
    </xf>
    <xf numFmtId="178" fontId="4" fillId="0" borderId="125" xfId="3" applyNumberFormat="1" applyFont="1" applyBorder="1" applyAlignment="1">
      <alignment vertical="center" shrinkToFit="1"/>
    </xf>
    <xf numFmtId="178" fontId="4" fillId="0" borderId="132" xfId="3" applyNumberFormat="1" applyFont="1" applyBorder="1" applyAlignment="1">
      <alignment vertical="center" shrinkToFit="1"/>
    </xf>
    <xf numFmtId="178" fontId="4" fillId="0" borderId="126" xfId="3" applyNumberFormat="1" applyFont="1" applyBorder="1" applyAlignment="1">
      <alignment vertical="center" shrinkToFit="1"/>
    </xf>
    <xf numFmtId="184" fontId="4" fillId="4" borderId="5" xfId="3" applyNumberFormat="1" applyFont="1" applyFill="1" applyBorder="1" applyAlignment="1">
      <alignment horizontal="center" vertical="center" shrinkToFit="1"/>
    </xf>
    <xf numFmtId="184" fontId="4" fillId="4" borderId="7" xfId="3" applyNumberFormat="1" applyFont="1" applyFill="1" applyBorder="1" applyAlignment="1">
      <alignment horizontal="center" vertical="center" shrinkToFit="1"/>
    </xf>
    <xf numFmtId="184" fontId="4" fillId="4" borderId="6" xfId="3" applyNumberFormat="1" applyFont="1" applyFill="1" applyBorder="1" applyAlignment="1">
      <alignment horizontal="center" vertical="center" shrinkToFit="1"/>
    </xf>
    <xf numFmtId="184" fontId="4" fillId="0" borderId="5" xfId="3" applyNumberFormat="1" applyFont="1" applyBorder="1" applyAlignment="1">
      <alignment horizontal="center" vertical="center" shrinkToFit="1"/>
    </xf>
    <xf numFmtId="184" fontId="4" fillId="0" borderId="7" xfId="3" applyNumberFormat="1" applyFont="1" applyBorder="1" applyAlignment="1">
      <alignment horizontal="center" vertical="center" shrinkToFit="1"/>
    </xf>
    <xf numFmtId="178" fontId="4" fillId="0" borderId="133" xfId="3" applyNumberFormat="1" applyFont="1" applyBorder="1" applyAlignment="1">
      <alignment vertical="center" shrinkToFit="1"/>
    </xf>
    <xf numFmtId="178" fontId="4" fillId="0" borderId="129" xfId="3" applyNumberFormat="1" applyFont="1" applyBorder="1" applyAlignment="1">
      <alignment vertical="center" shrinkToFit="1"/>
    </xf>
    <xf numFmtId="178" fontId="4" fillId="7" borderId="127" xfId="3" applyNumberFormat="1" applyFont="1" applyFill="1" applyBorder="1" applyAlignment="1">
      <alignment vertical="center" shrinkToFit="1"/>
    </xf>
    <xf numFmtId="178" fontId="4" fillId="7" borderId="130" xfId="3" applyNumberFormat="1" applyFont="1" applyFill="1" applyBorder="1" applyAlignment="1">
      <alignment vertical="center" shrinkToFit="1"/>
    </xf>
    <xf numFmtId="0" fontId="4" fillId="8" borderId="122" xfId="3" applyFont="1" applyFill="1" applyBorder="1" applyAlignment="1">
      <alignment horizontal="center" vertical="center" shrinkToFit="1"/>
    </xf>
    <xf numFmtId="0" fontId="4" fillId="0" borderId="19" xfId="3" applyFont="1" applyBorder="1" applyAlignment="1">
      <alignment horizontal="center" vertical="center" shrinkToFit="1"/>
    </xf>
    <xf numFmtId="0" fontId="4" fillId="0" borderId="4" xfId="3" applyFont="1" applyBorder="1" applyAlignment="1">
      <alignment horizontal="center" vertical="center" shrinkToFit="1"/>
    </xf>
    <xf numFmtId="0" fontId="4" fillId="0" borderId="55" xfId="3" applyFont="1" applyBorder="1" applyAlignment="1">
      <alignment horizontal="center" vertical="center" shrinkToFit="1"/>
    </xf>
    <xf numFmtId="0" fontId="4" fillId="0" borderId="48" xfId="3" applyFont="1" applyBorder="1" applyAlignment="1">
      <alignment horizontal="center" vertical="center" shrinkToFit="1"/>
    </xf>
    <xf numFmtId="0" fontId="4" fillId="0" borderId="75" xfId="3" applyFont="1" applyBorder="1" applyAlignment="1">
      <alignment horizontal="center" vertical="center" shrinkToFit="1"/>
    </xf>
    <xf numFmtId="0" fontId="4" fillId="0" borderId="49" xfId="3" applyFont="1" applyBorder="1" applyAlignment="1">
      <alignment horizontal="center" vertical="center" shrinkToFit="1"/>
    </xf>
    <xf numFmtId="0" fontId="4" fillId="0" borderId="5" xfId="3" applyFont="1" applyBorder="1" applyAlignment="1">
      <alignment horizontal="center" vertical="center" shrinkToFit="1"/>
    </xf>
    <xf numFmtId="0" fontId="4" fillId="0" borderId="7" xfId="3" applyFont="1" applyBorder="1" applyAlignment="1">
      <alignment horizontal="center" vertical="center" shrinkToFit="1"/>
    </xf>
    <xf numFmtId="0" fontId="28" fillId="0" borderId="5" xfId="3" applyFont="1" applyBorder="1" applyAlignment="1">
      <alignment horizontal="center" vertical="center" shrinkToFit="1"/>
    </xf>
    <xf numFmtId="0" fontId="28" fillId="0" borderId="7" xfId="3" applyFont="1" applyBorder="1" applyAlignment="1">
      <alignment horizontal="center" vertical="center" shrinkToFit="1"/>
    </xf>
    <xf numFmtId="0" fontId="4" fillId="0" borderId="5" xfId="3" applyFont="1" applyBorder="1" applyAlignment="1">
      <alignment horizontal="center" vertical="center" wrapText="1" shrinkToFit="1"/>
    </xf>
    <xf numFmtId="0" fontId="4" fillId="0" borderId="7" xfId="3" applyFont="1" applyBorder="1" applyAlignment="1">
      <alignment horizontal="center" vertical="center" wrapText="1" shrinkToFit="1"/>
    </xf>
    <xf numFmtId="0" fontId="4" fillId="0" borderId="135" xfId="3" applyFont="1" applyBorder="1" applyAlignment="1" applyProtection="1">
      <alignment horizontal="left" vertical="center" shrinkToFit="1"/>
      <protection locked="0"/>
    </xf>
    <xf numFmtId="0" fontId="4" fillId="0" borderId="6" xfId="3" applyFont="1" applyBorder="1" applyAlignment="1" applyProtection="1">
      <alignment horizontal="left" vertical="center" shrinkToFit="1"/>
      <protection locked="0"/>
    </xf>
    <xf numFmtId="0" fontId="4" fillId="0" borderId="7" xfId="3" applyFont="1" applyBorder="1" applyAlignment="1" applyProtection="1">
      <alignment horizontal="left" vertical="center" shrinkToFit="1"/>
      <protection locked="0"/>
    </xf>
    <xf numFmtId="178" fontId="4" fillId="8" borderId="127" xfId="3" applyNumberFormat="1" applyFont="1" applyFill="1" applyBorder="1" applyAlignment="1">
      <alignment vertical="center" shrinkToFit="1"/>
    </xf>
    <xf numFmtId="178" fontId="4" fillId="8" borderId="130" xfId="3" applyNumberFormat="1" applyFont="1" applyFill="1" applyBorder="1" applyAlignment="1">
      <alignment vertical="center" shrinkToFit="1"/>
    </xf>
    <xf numFmtId="0" fontId="4" fillId="6" borderId="137" xfId="3" applyFont="1" applyFill="1" applyBorder="1" applyAlignment="1">
      <alignment horizontal="center" vertical="center" shrinkToFit="1"/>
    </xf>
    <xf numFmtId="0" fontId="4" fillId="6" borderId="138" xfId="3" applyFont="1" applyFill="1" applyBorder="1" applyAlignment="1">
      <alignment horizontal="center" vertical="center" shrinkToFit="1"/>
    </xf>
    <xf numFmtId="0" fontId="4" fillId="0" borderId="140" xfId="3" applyFont="1" applyBorder="1" applyAlignment="1">
      <alignment horizontal="center" vertical="center" shrinkToFit="1"/>
    </xf>
    <xf numFmtId="0" fontId="4" fillId="0" borderId="3" xfId="3" applyFont="1" applyBorder="1" applyAlignment="1">
      <alignment horizontal="center" vertical="center" shrinkToFit="1"/>
    </xf>
    <xf numFmtId="0" fontId="4" fillId="0" borderId="145" xfId="3" applyFont="1" applyBorder="1" applyAlignment="1">
      <alignment horizontal="center" vertical="center" shrinkToFit="1"/>
    </xf>
    <xf numFmtId="0" fontId="4" fillId="0" borderId="142" xfId="3" applyFont="1" applyBorder="1" applyAlignment="1">
      <alignment horizontal="center" vertical="center" shrinkToFit="1"/>
    </xf>
    <xf numFmtId="0" fontId="4" fillId="0" borderId="143" xfId="3" applyFont="1" applyBorder="1" applyAlignment="1">
      <alignment horizontal="center" vertical="center" shrinkToFit="1"/>
    </xf>
    <xf numFmtId="0" fontId="4" fillId="0" borderId="42" xfId="3" applyFont="1" applyBorder="1" applyAlignment="1">
      <alignment horizontal="center" vertical="center" shrinkToFit="1"/>
    </xf>
    <xf numFmtId="0" fontId="4" fillId="0" borderId="100" xfId="3" applyFont="1" applyBorder="1" applyAlignment="1">
      <alignment horizontal="center" vertical="center" shrinkToFit="1"/>
    </xf>
    <xf numFmtId="0" fontId="4" fillId="0" borderId="74" xfId="3" applyFont="1" applyBorder="1" applyAlignment="1">
      <alignment horizontal="center" vertical="center" shrinkToFit="1"/>
    </xf>
    <xf numFmtId="0" fontId="4" fillId="0" borderId="72" xfId="3" applyFont="1" applyBorder="1" applyAlignment="1">
      <alignment horizontal="center" vertical="center" shrinkToFit="1"/>
    </xf>
    <xf numFmtId="0" fontId="4" fillId="0" borderId="71" xfId="3" applyFont="1" applyBorder="1" applyAlignment="1">
      <alignment horizontal="center" vertical="center" shrinkToFit="1"/>
    </xf>
    <xf numFmtId="178" fontId="30" fillId="4" borderId="125" xfId="3" applyNumberFormat="1" applyFont="1" applyFill="1" applyBorder="1" applyAlignment="1">
      <alignment vertical="center" shrinkToFit="1"/>
    </xf>
    <xf numFmtId="178" fontId="30" fillId="4" borderId="126" xfId="3" applyNumberFormat="1" applyFont="1" applyFill="1" applyBorder="1" applyAlignment="1">
      <alignment vertical="center" shrinkToFit="1"/>
    </xf>
    <xf numFmtId="0" fontId="30" fillId="4" borderId="5" xfId="3" applyFont="1" applyFill="1" applyBorder="1" applyAlignment="1">
      <alignment horizontal="center" vertical="center" shrinkToFit="1"/>
    </xf>
    <xf numFmtId="0" fontId="30" fillId="4" borderId="7" xfId="3" applyFont="1" applyFill="1" applyBorder="1" applyAlignment="1">
      <alignment horizontal="center" vertical="center" shrinkToFit="1"/>
    </xf>
    <xf numFmtId="0" fontId="30" fillId="4" borderId="5" xfId="3" applyFont="1" applyFill="1" applyBorder="1" applyAlignment="1">
      <alignment vertical="center" shrinkToFit="1"/>
    </xf>
    <xf numFmtId="0" fontId="30" fillId="4" borderId="7" xfId="3" applyFont="1" applyFill="1" applyBorder="1" applyAlignment="1">
      <alignment vertical="center" shrinkToFit="1"/>
    </xf>
    <xf numFmtId="0" fontId="30" fillId="4" borderId="20" xfId="3" applyFont="1" applyFill="1" applyBorder="1" applyAlignment="1">
      <alignment horizontal="center" vertical="center" shrinkToFit="1"/>
    </xf>
    <xf numFmtId="0" fontId="30" fillId="4" borderId="25" xfId="3" applyFont="1" applyFill="1" applyBorder="1" applyAlignment="1">
      <alignment horizontal="center" vertical="center" shrinkToFit="1"/>
    </xf>
    <xf numFmtId="0" fontId="30" fillId="4" borderId="31" xfId="3" applyFont="1" applyFill="1" applyBorder="1" applyAlignment="1">
      <alignment horizontal="center" vertical="center" shrinkToFit="1"/>
    </xf>
    <xf numFmtId="184" fontId="30" fillId="4" borderId="5" xfId="3" applyNumberFormat="1" applyFont="1" applyFill="1" applyBorder="1" applyAlignment="1">
      <alignment horizontal="center" vertical="center" shrinkToFit="1"/>
    </xf>
    <xf numFmtId="184" fontId="30" fillId="4" borderId="7" xfId="3" applyNumberFormat="1" applyFont="1" applyFill="1" applyBorder="1" applyAlignment="1">
      <alignment horizontal="center" vertical="center" shrinkToFit="1"/>
    </xf>
    <xf numFmtId="0" fontId="4" fillId="4" borderId="5" xfId="3" applyFont="1" applyFill="1" applyBorder="1" applyAlignment="1">
      <alignment horizontal="center" vertical="center" shrinkToFit="1"/>
    </xf>
    <xf numFmtId="0" fontId="4" fillId="4" borderId="7" xfId="3" applyFont="1" applyFill="1" applyBorder="1" applyAlignment="1">
      <alignment horizontal="center" vertical="center" shrinkToFit="1"/>
    </xf>
    <xf numFmtId="0" fontId="4" fillId="4" borderId="5" xfId="3" applyFont="1" applyFill="1" applyBorder="1" applyAlignment="1">
      <alignment vertical="center" shrinkToFit="1"/>
    </xf>
    <xf numFmtId="0" fontId="4" fillId="4" borderId="7" xfId="3" applyFont="1" applyFill="1" applyBorder="1" applyAlignment="1">
      <alignment vertical="center" shrinkToFit="1"/>
    </xf>
    <xf numFmtId="0" fontId="30" fillId="4" borderId="5" xfId="3" applyFont="1" applyFill="1" applyBorder="1" applyAlignment="1">
      <alignment horizontal="center" vertical="center" wrapText="1" shrinkToFit="1"/>
    </xf>
    <xf numFmtId="0" fontId="30" fillId="4" borderId="7" xfId="3" applyFont="1" applyFill="1" applyBorder="1" applyAlignment="1">
      <alignment horizontal="center" vertical="center" wrapText="1" shrinkToFit="1"/>
    </xf>
    <xf numFmtId="0" fontId="30" fillId="4" borderId="1" xfId="3" applyFont="1" applyFill="1" applyBorder="1" applyAlignment="1">
      <alignment horizontal="center" vertical="center" shrinkToFit="1"/>
    </xf>
  </cellXfs>
  <cellStyles count="5">
    <cellStyle name="桁区切り 2" xfId="1" xr:uid="{00000000-0005-0000-0000-000000000000}"/>
    <cellStyle name="標準" xfId="0" builtinId="0"/>
    <cellStyle name="標準 4" xfId="4" xr:uid="{00000000-0005-0000-0000-000002000000}"/>
    <cellStyle name="標準_■03研修記録簿・集計表（●）" xfId="2" xr:uid="{00000000-0005-0000-0000-000003000000}"/>
    <cellStyle name="標準_■12参考 様式" xfId="3" xr:uid="{00000000-0005-0000-0000-000004000000}"/>
  </cellStyles>
  <dxfs count="136">
    <dxf>
      <fill>
        <patternFill>
          <bgColor rgb="FFCCFFFF"/>
        </patternFill>
      </fill>
    </dxf>
    <dxf>
      <fill>
        <patternFill>
          <bgColor rgb="FFFFFF99"/>
        </patternFill>
      </fill>
    </dxf>
    <dxf>
      <fill>
        <patternFill>
          <bgColor rgb="FFCCFFFF"/>
        </patternFill>
      </fill>
    </dxf>
    <dxf>
      <fill>
        <patternFill>
          <bgColor rgb="FFCCFFFF"/>
        </patternFill>
      </fill>
    </dxf>
    <dxf>
      <fill>
        <patternFill>
          <bgColor rgb="FFFFFF99"/>
        </patternFill>
      </fill>
    </dxf>
    <dxf>
      <fill>
        <patternFill>
          <bgColor rgb="FFCCFFFF"/>
        </patternFill>
      </fill>
    </dxf>
    <dxf>
      <fill>
        <patternFill>
          <bgColor rgb="FFCCFFFF"/>
        </patternFill>
      </fill>
    </dxf>
    <dxf>
      <fill>
        <patternFill>
          <bgColor rgb="FFFFFF99"/>
        </patternFill>
      </fill>
    </dxf>
    <dxf>
      <fill>
        <patternFill>
          <bgColor rgb="FFCCFFFF"/>
        </patternFill>
      </fill>
    </dxf>
    <dxf>
      <fill>
        <patternFill>
          <bgColor rgb="FFCCFFFF"/>
        </patternFill>
      </fill>
    </dxf>
    <dxf>
      <fill>
        <patternFill>
          <bgColor rgb="FFFFFF99"/>
        </patternFill>
      </fill>
    </dxf>
    <dxf>
      <fill>
        <patternFill>
          <bgColor rgb="FFCCFFFF"/>
        </patternFill>
      </fill>
    </dxf>
    <dxf>
      <fill>
        <patternFill>
          <bgColor rgb="FFCCFFFF"/>
        </patternFill>
      </fill>
    </dxf>
    <dxf>
      <fill>
        <patternFill>
          <bgColor rgb="FFFFFF99"/>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FFFF99"/>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FFFF99"/>
        </patternFill>
      </fill>
    </dxf>
    <dxf>
      <fill>
        <patternFill>
          <bgColor rgb="FFCCFFFF"/>
        </patternFill>
      </fill>
    </dxf>
    <dxf>
      <fill>
        <patternFill>
          <bgColor rgb="FFCCFFFF"/>
        </patternFill>
      </fill>
    </dxf>
    <dxf>
      <fill>
        <patternFill>
          <bgColor rgb="FFFF0000"/>
        </patternFill>
      </fill>
    </dxf>
    <dxf>
      <fill>
        <patternFill>
          <bgColor rgb="FFFFFF99"/>
        </patternFill>
      </fill>
    </dxf>
    <dxf>
      <fill>
        <patternFill>
          <bgColor rgb="FFCCFFFF"/>
        </patternFill>
      </fill>
    </dxf>
    <dxf>
      <fill>
        <patternFill>
          <bgColor rgb="FFCCFFFF"/>
        </patternFill>
      </fill>
    </dxf>
    <dxf>
      <font>
        <color rgb="FF0070C0"/>
      </font>
    </dxf>
    <dxf>
      <font>
        <color rgb="FFFF0000"/>
      </font>
    </dxf>
    <dxf>
      <font>
        <color rgb="FFFF0000"/>
      </font>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FFFF99"/>
        </patternFill>
      </fill>
    </dxf>
    <dxf>
      <fill>
        <patternFill>
          <bgColor rgb="FFCCFFFF"/>
        </patternFill>
      </fill>
    </dxf>
    <dxf>
      <fill>
        <patternFill>
          <bgColor rgb="FFCCFFFF"/>
        </patternFill>
      </fill>
    </dxf>
    <dxf>
      <fill>
        <patternFill>
          <bgColor rgb="FFFF0000"/>
        </patternFill>
      </fill>
    </dxf>
    <dxf>
      <fill>
        <patternFill>
          <bgColor rgb="FFFFFF99"/>
        </patternFill>
      </fill>
    </dxf>
    <dxf>
      <fill>
        <patternFill>
          <bgColor rgb="FFCCFFFF"/>
        </patternFill>
      </fill>
    </dxf>
    <dxf>
      <fill>
        <patternFill>
          <bgColor rgb="FFCCFFFF"/>
        </patternFill>
      </fill>
    </dxf>
    <dxf>
      <font>
        <color rgb="FF0070C0"/>
      </font>
    </dxf>
    <dxf>
      <font>
        <color rgb="FFFF0000"/>
      </font>
    </dxf>
    <dxf>
      <font>
        <color rgb="FFFF0000"/>
      </font>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FFFF99"/>
        </patternFill>
      </fill>
    </dxf>
    <dxf>
      <fill>
        <patternFill>
          <bgColor rgb="FFCCFFFF"/>
        </patternFill>
      </fill>
    </dxf>
    <dxf>
      <fill>
        <patternFill>
          <bgColor rgb="FFCCFFFF"/>
        </patternFill>
      </fill>
    </dxf>
    <dxf>
      <fill>
        <patternFill>
          <bgColor rgb="FFFF0000"/>
        </patternFill>
      </fill>
    </dxf>
    <dxf>
      <fill>
        <patternFill>
          <bgColor rgb="FFFFFF99"/>
        </patternFill>
      </fill>
    </dxf>
    <dxf>
      <fill>
        <patternFill>
          <bgColor rgb="FFCCFFFF"/>
        </patternFill>
      </fill>
    </dxf>
    <dxf>
      <fill>
        <patternFill>
          <bgColor rgb="FFCCFFFF"/>
        </patternFill>
      </fill>
    </dxf>
    <dxf>
      <font>
        <color rgb="FF0070C0"/>
      </font>
    </dxf>
    <dxf>
      <font>
        <color rgb="FFFF0000"/>
      </font>
    </dxf>
    <dxf>
      <font>
        <color rgb="FFFF0000"/>
      </font>
    </dxf>
    <dxf>
      <fill>
        <patternFill>
          <bgColor rgb="FFCCFFFF"/>
        </patternFill>
      </fill>
    </dxf>
    <dxf>
      <fill>
        <patternFill>
          <bgColor rgb="FFCCFFFF"/>
        </patternFill>
      </fill>
    </dxf>
    <dxf>
      <fill>
        <patternFill>
          <bgColor rgb="FFCCFFFF"/>
        </patternFill>
      </fill>
    </dxf>
    <dxf>
      <fill>
        <patternFill>
          <bgColor rgb="FFFFFF99"/>
        </patternFill>
      </fill>
    </dxf>
    <dxf>
      <fill>
        <patternFill>
          <bgColor rgb="FFCCFFFF"/>
        </patternFill>
      </fill>
    </dxf>
    <dxf>
      <fill>
        <patternFill>
          <bgColor rgb="FFCCFFFF"/>
        </patternFill>
      </fill>
    </dxf>
    <dxf>
      <fill>
        <patternFill>
          <bgColor rgb="FFFF0000"/>
        </patternFill>
      </fill>
    </dxf>
    <dxf>
      <fill>
        <patternFill>
          <bgColor rgb="FFFFFF99"/>
        </patternFill>
      </fill>
    </dxf>
    <dxf>
      <fill>
        <patternFill>
          <bgColor rgb="FFCCFFFF"/>
        </patternFill>
      </fill>
    </dxf>
    <dxf>
      <fill>
        <patternFill>
          <bgColor rgb="FFCCFFFF"/>
        </patternFill>
      </fill>
    </dxf>
    <dxf>
      <font>
        <color rgb="FF0070C0"/>
      </font>
    </dxf>
    <dxf>
      <font>
        <color rgb="FFFF0000"/>
      </font>
    </dxf>
    <dxf>
      <font>
        <color rgb="FFFF0000"/>
      </font>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FFFF99"/>
        </patternFill>
      </fill>
    </dxf>
    <dxf>
      <fill>
        <patternFill>
          <bgColor rgb="FFCCFFFF"/>
        </patternFill>
      </fill>
    </dxf>
    <dxf>
      <fill>
        <patternFill>
          <bgColor rgb="FFCCFFFF"/>
        </patternFill>
      </fill>
    </dxf>
    <dxf>
      <fill>
        <patternFill>
          <bgColor rgb="FFFF0000"/>
        </patternFill>
      </fill>
    </dxf>
    <dxf>
      <fill>
        <patternFill>
          <bgColor rgb="FFFFFF99"/>
        </patternFill>
      </fill>
    </dxf>
    <dxf>
      <fill>
        <patternFill>
          <bgColor rgb="FFCCFFFF"/>
        </patternFill>
      </fill>
    </dxf>
    <dxf>
      <fill>
        <patternFill>
          <bgColor rgb="FFCCFFFF"/>
        </patternFill>
      </fill>
    </dxf>
    <dxf>
      <font>
        <color rgb="FF0070C0"/>
      </font>
    </dxf>
    <dxf>
      <font>
        <color rgb="FFFF0000"/>
      </font>
    </dxf>
    <dxf>
      <font>
        <color rgb="FFFF0000"/>
      </font>
    </dxf>
    <dxf>
      <fill>
        <patternFill>
          <bgColor rgb="FFCCFFFF"/>
        </patternFill>
      </fill>
    </dxf>
    <dxf>
      <fill>
        <patternFill>
          <bgColor rgb="FFCCFFFF"/>
        </patternFill>
      </fill>
    </dxf>
    <dxf>
      <fill>
        <patternFill>
          <bgColor rgb="FFCCFFFF"/>
        </patternFill>
      </fill>
    </dxf>
    <dxf>
      <fill>
        <patternFill>
          <bgColor rgb="FFFFFF99"/>
        </patternFill>
      </fill>
    </dxf>
    <dxf>
      <fill>
        <patternFill>
          <bgColor rgb="FFCCFFFF"/>
        </patternFill>
      </fill>
    </dxf>
    <dxf>
      <fill>
        <patternFill>
          <bgColor rgb="FFCCFFFF"/>
        </patternFill>
      </fill>
    </dxf>
    <dxf>
      <fill>
        <patternFill>
          <bgColor rgb="FFFF0000"/>
        </patternFill>
      </fill>
    </dxf>
    <dxf>
      <fill>
        <patternFill>
          <bgColor rgb="FFFFFF99"/>
        </patternFill>
      </fill>
    </dxf>
    <dxf>
      <fill>
        <patternFill>
          <bgColor rgb="FFCCFFFF"/>
        </patternFill>
      </fill>
    </dxf>
    <dxf>
      <fill>
        <patternFill>
          <bgColor rgb="FFCCFFFF"/>
        </patternFill>
      </fill>
    </dxf>
    <dxf>
      <font>
        <color rgb="FF0070C0"/>
      </font>
    </dxf>
    <dxf>
      <font>
        <color rgb="FFFF0000"/>
      </font>
    </dxf>
    <dxf>
      <font>
        <color rgb="FFFF0000"/>
      </font>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FFFF99"/>
        </patternFill>
      </fill>
    </dxf>
    <dxf>
      <fill>
        <patternFill>
          <bgColor rgb="FFCCFFFF"/>
        </patternFill>
      </fill>
    </dxf>
    <dxf>
      <fill>
        <patternFill>
          <bgColor rgb="FFCCFFFF"/>
        </patternFill>
      </fill>
    </dxf>
    <dxf>
      <fill>
        <patternFill>
          <bgColor rgb="FFFF0000"/>
        </patternFill>
      </fill>
    </dxf>
    <dxf>
      <fill>
        <patternFill>
          <bgColor rgb="FFFFFF99"/>
        </patternFill>
      </fill>
    </dxf>
    <dxf>
      <fill>
        <patternFill>
          <bgColor rgb="FFCCFFFF"/>
        </patternFill>
      </fill>
    </dxf>
    <dxf>
      <fill>
        <patternFill>
          <bgColor rgb="FFCCFFFF"/>
        </patternFill>
      </fill>
    </dxf>
    <dxf>
      <font>
        <color rgb="FF0070C0"/>
      </font>
    </dxf>
    <dxf>
      <font>
        <color rgb="FFFF0000"/>
      </font>
    </dxf>
    <dxf>
      <font>
        <color rgb="FFFF0000"/>
      </font>
    </dxf>
    <dxf>
      <fill>
        <patternFill>
          <bgColor rgb="FFCCFFFF"/>
        </patternFill>
      </fill>
    </dxf>
    <dxf>
      <fill>
        <patternFill>
          <bgColor rgb="FFCCFFFF"/>
        </patternFill>
      </fill>
    </dxf>
    <dxf>
      <fill>
        <patternFill>
          <bgColor rgb="FFCCFFFF"/>
        </patternFill>
      </fill>
    </dxf>
    <dxf>
      <fill>
        <patternFill>
          <bgColor rgb="FFFFFF99"/>
        </patternFill>
      </fill>
    </dxf>
    <dxf>
      <fill>
        <patternFill>
          <bgColor rgb="FFCCFFFF"/>
        </patternFill>
      </fill>
    </dxf>
    <dxf>
      <fill>
        <patternFill>
          <bgColor rgb="FFFF0000"/>
        </patternFill>
      </fill>
    </dxf>
    <dxf>
      <fill>
        <patternFill>
          <bgColor rgb="FFCCFFFF"/>
        </patternFill>
      </fill>
    </dxf>
    <dxf>
      <fill>
        <patternFill>
          <bgColor rgb="FFFFFF99"/>
        </patternFill>
      </fill>
    </dxf>
    <dxf>
      <fill>
        <patternFill>
          <bgColor rgb="FFCCFFFF"/>
        </patternFill>
      </fill>
    </dxf>
    <dxf>
      <fill>
        <patternFill>
          <bgColor rgb="FFCCFFFF"/>
        </patternFill>
      </fill>
    </dxf>
    <dxf>
      <font>
        <color rgb="FF0070C0"/>
      </font>
    </dxf>
    <dxf>
      <font>
        <color rgb="FFFF0000"/>
      </font>
    </dxf>
    <dxf>
      <font>
        <color rgb="FFFF0000"/>
      </font>
    </dxf>
    <dxf>
      <fill>
        <patternFill>
          <bgColor rgb="FFCCFFFF"/>
        </patternFill>
      </fill>
    </dxf>
    <dxf>
      <fill>
        <patternFill>
          <bgColor rgb="FFCCFFFF"/>
        </patternFill>
      </fill>
    </dxf>
  </dxfs>
  <tableStyles count="0" defaultTableStyle="TableStyleMedium2" defaultPivotStyle="PivotStyleLight16"/>
  <colors>
    <mruColors>
      <color rgb="FFE0C1FF"/>
      <color rgb="FFFFB871"/>
      <color rgb="FFFFE989"/>
      <color rgb="FF8FFF8F"/>
      <color rgb="FFDEBDFF"/>
      <color rgb="FFD7AFFF"/>
      <color rgb="FFFFB7B7"/>
      <color rgb="FFCC99FF"/>
      <color rgb="FFCC6600"/>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80</xdr:col>
      <xdr:colOff>53627</xdr:colOff>
      <xdr:row>1</xdr:row>
      <xdr:rowOff>232121</xdr:rowOff>
    </xdr:from>
    <xdr:ext cx="2018501" cy="825867"/>
    <xdr:sp macro="" textlink="">
      <xdr:nvSpPr>
        <xdr:cNvPr id="5" name="線吹き出し 2 (枠付き) 4" hidden="1">
          <a:extLst>
            <a:ext uri="{FF2B5EF4-FFF2-40B4-BE49-F238E27FC236}">
              <a16:creationId xmlns:a16="http://schemas.microsoft.com/office/drawing/2014/main" id="{00000000-0008-0000-0000-000005000000}"/>
            </a:ext>
          </a:extLst>
        </xdr:cNvPr>
        <xdr:cNvSpPr/>
      </xdr:nvSpPr>
      <xdr:spPr>
        <a:xfrm>
          <a:off x="20682056" y="531478"/>
          <a:ext cx="2018501" cy="825867"/>
        </a:xfrm>
        <a:prstGeom prst="borderCallout2">
          <a:avLst>
            <a:gd name="adj1" fmla="val 18750"/>
            <a:gd name="adj2" fmla="val -8333"/>
            <a:gd name="adj3" fmla="val 18750"/>
            <a:gd name="adj4" fmla="val -16667"/>
            <a:gd name="adj5" fmla="val 140554"/>
            <a:gd name="adj6" fmla="val -44199"/>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集計表の以下項目を文字結合</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・区分</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a:t>
          </a:r>
          <a:r>
            <a:rPr kumimoji="1" lang="en-US" altLang="ja-JP" sz="1100">
              <a:solidFill>
                <a:srgbClr val="FF0000"/>
              </a:solidFill>
              <a:latin typeface="ＭＳ ゴシック" panose="020B0609070205080204" pitchFamily="49" charset="-128"/>
              <a:ea typeface="ＭＳ ゴシック" panose="020B0609070205080204" pitchFamily="49" charset="-128"/>
            </a:rPr>
            <a:t>ID</a:t>
          </a: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・氏名</a:t>
          </a:r>
        </a:p>
      </xdr:txBody>
    </xdr:sp>
    <xdr:clientData/>
  </xdr:oneCellAnchor>
  <xdr:oneCellAnchor>
    <xdr:from>
      <xdr:col>82</xdr:col>
      <xdr:colOff>537881</xdr:colOff>
      <xdr:row>31</xdr:row>
      <xdr:rowOff>201707</xdr:rowOff>
    </xdr:from>
    <xdr:ext cx="1313180" cy="275717"/>
    <xdr:sp macro="" textlink="">
      <xdr:nvSpPr>
        <xdr:cNvPr id="7" name="線吹き出し 2 (枠付き) 6" hidden="1">
          <a:extLst>
            <a:ext uri="{FF2B5EF4-FFF2-40B4-BE49-F238E27FC236}">
              <a16:creationId xmlns:a16="http://schemas.microsoft.com/office/drawing/2014/main" id="{00000000-0008-0000-0000-000007000000}"/>
            </a:ext>
          </a:extLst>
        </xdr:cNvPr>
        <xdr:cNvSpPr/>
      </xdr:nvSpPr>
      <xdr:spPr>
        <a:xfrm>
          <a:off x="23207381" y="6692314"/>
          <a:ext cx="1313180" cy="275717"/>
        </a:xfrm>
        <a:prstGeom prst="borderCallout2">
          <a:avLst>
            <a:gd name="adj1" fmla="val 18750"/>
            <a:gd name="adj2" fmla="val -8333"/>
            <a:gd name="adj3" fmla="val 18750"/>
            <a:gd name="adj4" fmla="val -16667"/>
            <a:gd name="adj5" fmla="val -145582"/>
            <a:gd name="adj6" fmla="val -47934"/>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集計表の同名項目</a:t>
          </a:r>
        </a:p>
      </xdr:txBody>
    </xdr:sp>
    <xdr:clientData/>
  </xdr:oneCellAnchor>
  <xdr:oneCellAnchor>
    <xdr:from>
      <xdr:col>82</xdr:col>
      <xdr:colOff>1108582</xdr:colOff>
      <xdr:row>19</xdr:row>
      <xdr:rowOff>71237</xdr:rowOff>
    </xdr:from>
    <xdr:ext cx="1313180" cy="459100"/>
    <xdr:sp macro="" textlink="">
      <xdr:nvSpPr>
        <xdr:cNvPr id="8" name="線吹き出し 2 (枠付き) 7" hidden="1">
          <a:extLst>
            <a:ext uri="{FF2B5EF4-FFF2-40B4-BE49-F238E27FC236}">
              <a16:creationId xmlns:a16="http://schemas.microsoft.com/office/drawing/2014/main" id="{00000000-0008-0000-0000-000008000000}"/>
            </a:ext>
          </a:extLst>
        </xdr:cNvPr>
        <xdr:cNvSpPr/>
      </xdr:nvSpPr>
      <xdr:spPr>
        <a:xfrm>
          <a:off x="23778082" y="4112558"/>
          <a:ext cx="1313180" cy="459100"/>
        </a:xfrm>
        <a:prstGeom prst="borderCallout2">
          <a:avLst>
            <a:gd name="adj1" fmla="val 18750"/>
            <a:gd name="adj2" fmla="val -8333"/>
            <a:gd name="adj3" fmla="val 18750"/>
            <a:gd name="adj4" fmla="val -16667"/>
            <a:gd name="adj5" fmla="val -56669"/>
            <a:gd name="adj6" fmla="val -42669"/>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en-US" altLang="ja-JP" sz="1100">
              <a:solidFill>
                <a:srgbClr val="FF0000"/>
              </a:solidFill>
              <a:latin typeface="ＭＳ ゴシック" panose="020B0609070205080204" pitchFamily="49" charset="-128"/>
              <a:ea typeface="ＭＳ ゴシック" panose="020B0609070205080204" pitchFamily="49" charset="-128"/>
            </a:rPr>
            <a:t>6</a:t>
          </a:r>
          <a:r>
            <a:rPr kumimoji="1" lang="ja-JP" altLang="en-US" sz="1100">
              <a:solidFill>
                <a:srgbClr val="FF0000"/>
              </a:solidFill>
              <a:latin typeface="ＭＳ ゴシック" panose="020B0609070205080204" pitchFamily="49" charset="-128"/>
              <a:ea typeface="ＭＳ ゴシック" panose="020B0609070205080204" pitchFamily="49" charset="-128"/>
            </a:rPr>
            <a:t>月は未使用</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空白（関数なし）</a:t>
          </a:r>
        </a:p>
      </xdr:txBody>
    </xdr:sp>
    <xdr:clientData/>
  </xdr:oneCellAnchor>
  <xdr:oneCellAnchor>
    <xdr:from>
      <xdr:col>79</xdr:col>
      <xdr:colOff>544285</xdr:colOff>
      <xdr:row>31</xdr:row>
      <xdr:rowOff>204108</xdr:rowOff>
    </xdr:from>
    <xdr:ext cx="1313180" cy="275717"/>
    <xdr:sp macro="" textlink="">
      <xdr:nvSpPr>
        <xdr:cNvPr id="10" name="線吹き出し 2 (枠付き) 9" hidden="1">
          <a:extLst>
            <a:ext uri="{FF2B5EF4-FFF2-40B4-BE49-F238E27FC236}">
              <a16:creationId xmlns:a16="http://schemas.microsoft.com/office/drawing/2014/main" id="{00000000-0008-0000-0000-00000A000000}"/>
            </a:ext>
          </a:extLst>
        </xdr:cNvPr>
        <xdr:cNvSpPr/>
      </xdr:nvSpPr>
      <xdr:spPr>
        <a:xfrm flipH="1">
          <a:off x="19567071" y="6694715"/>
          <a:ext cx="1313180" cy="275717"/>
        </a:xfrm>
        <a:prstGeom prst="borderCallout2">
          <a:avLst>
            <a:gd name="adj1" fmla="val 18750"/>
            <a:gd name="adj2" fmla="val -1622"/>
            <a:gd name="adj3" fmla="val 18750"/>
            <a:gd name="adj4" fmla="val -16667"/>
            <a:gd name="adj5" fmla="val -161609"/>
            <a:gd name="adj6" fmla="val -39209"/>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集計表の同名項目</a:t>
          </a:r>
        </a:p>
      </xdr:txBody>
    </xdr:sp>
    <xdr:clientData/>
  </xdr:oneCellAnchor>
  <xdr:twoCellAnchor>
    <xdr:from>
      <xdr:col>51</xdr:col>
      <xdr:colOff>1170216</xdr:colOff>
      <xdr:row>1</xdr:row>
      <xdr:rowOff>27215</xdr:rowOff>
    </xdr:from>
    <xdr:to>
      <xdr:col>54</xdr:col>
      <xdr:colOff>395084</xdr:colOff>
      <xdr:row>5</xdr:row>
      <xdr:rowOff>25294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25468491" y="332015"/>
          <a:ext cx="2796743" cy="100772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a:t>		</a:t>
          </a:r>
          <a:endParaRPr lang="ja-JP" altLang="en-US"/>
        </a:p>
      </xdr:txBody>
    </xdr:sp>
    <xdr:clientData/>
  </xdr:twoCellAnchor>
  <xdr:twoCellAnchor>
    <xdr:from>
      <xdr:col>52</xdr:col>
      <xdr:colOff>40820</xdr:colOff>
      <xdr:row>1</xdr:row>
      <xdr:rowOff>27215</xdr:rowOff>
    </xdr:from>
    <xdr:to>
      <xdr:col>53</xdr:col>
      <xdr:colOff>953639</xdr:colOff>
      <xdr:row>6</xdr:row>
      <xdr:rowOff>256135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5529720" y="332015"/>
          <a:ext cx="2103444" cy="1324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100" b="0" u="sng">
              <a:latin typeface="+mn-ea"/>
              <a:ea typeface="+mn-ea"/>
            </a:rPr>
            <a:t>定着率（</a:t>
          </a:r>
          <a:r>
            <a:rPr kumimoji="1" lang="ja-JP" altLang="en-US" sz="1100" b="1" u="sng">
              <a:latin typeface="+mn-ea"/>
              <a:ea typeface="+mn-ea"/>
            </a:rPr>
            <a:t>ＦＷ１</a:t>
          </a:r>
          <a:r>
            <a:rPr kumimoji="1" lang="ja-JP" altLang="en-US" sz="1100" b="0" u="sng">
              <a:latin typeface="+mn-ea"/>
              <a:ea typeface="+mn-ea"/>
            </a:rPr>
            <a:t>月額上限）</a:t>
          </a:r>
        </a:p>
        <a:p>
          <a:pPr algn="l">
            <a:lnSpc>
              <a:spcPts val="1300"/>
            </a:lnSpc>
          </a:pPr>
          <a:r>
            <a:rPr kumimoji="1" lang="en-US" altLang="ja-JP" sz="1100" b="0">
              <a:latin typeface="+mn-ea"/>
              <a:ea typeface="+mn-ea"/>
            </a:rPr>
            <a:t>100</a:t>
          </a:r>
          <a:r>
            <a:rPr kumimoji="1" lang="ja-JP" altLang="en-US" sz="1100" b="0">
              <a:latin typeface="+mn-ea"/>
              <a:ea typeface="+mn-ea"/>
            </a:rPr>
            <a:t>％</a:t>
          </a:r>
        </a:p>
        <a:p>
          <a:pPr algn="l">
            <a:lnSpc>
              <a:spcPts val="1300"/>
            </a:lnSpc>
          </a:pPr>
          <a:r>
            <a:rPr kumimoji="1" lang="en-US" altLang="ja-JP" sz="1100" b="0">
              <a:latin typeface="+mn-ea"/>
              <a:ea typeface="+mn-ea"/>
            </a:rPr>
            <a:t> 80</a:t>
          </a:r>
          <a:r>
            <a:rPr kumimoji="1" lang="ja-JP" altLang="en-US" sz="1100" b="0">
              <a:latin typeface="+mn-ea"/>
              <a:ea typeface="+mn-ea"/>
            </a:rPr>
            <a:t>％以上～</a:t>
          </a:r>
          <a:r>
            <a:rPr kumimoji="1" lang="en-US" altLang="ja-JP" sz="1100" b="0">
              <a:latin typeface="+mn-ea"/>
              <a:ea typeface="+mn-ea"/>
            </a:rPr>
            <a:t>100</a:t>
          </a:r>
          <a:r>
            <a:rPr kumimoji="1" lang="ja-JP" altLang="en-US" sz="1100" b="0">
              <a:latin typeface="+mn-ea"/>
              <a:ea typeface="+mn-ea"/>
            </a:rPr>
            <a:t>％未満</a:t>
          </a:r>
        </a:p>
        <a:p>
          <a:pPr algn="l"/>
          <a:r>
            <a:rPr kumimoji="1" lang="en-US" altLang="ja-JP" sz="1100" b="0">
              <a:latin typeface="+mn-ea"/>
              <a:ea typeface="+mn-ea"/>
            </a:rPr>
            <a:t> 60</a:t>
          </a:r>
          <a:r>
            <a:rPr kumimoji="1" lang="ja-JP" altLang="en-US" sz="1100" b="0">
              <a:latin typeface="+mn-ea"/>
              <a:ea typeface="+mn-ea"/>
            </a:rPr>
            <a:t>％以上～ </a:t>
          </a:r>
          <a:r>
            <a:rPr kumimoji="1" lang="en-US" altLang="ja-JP" sz="1100" b="0">
              <a:latin typeface="+mn-ea"/>
              <a:ea typeface="+mn-ea"/>
            </a:rPr>
            <a:t>80</a:t>
          </a:r>
          <a:r>
            <a:rPr kumimoji="1" lang="ja-JP" altLang="en-US" sz="1100" b="0">
              <a:latin typeface="+mn-ea"/>
              <a:ea typeface="+mn-ea"/>
            </a:rPr>
            <a:t>％未満</a:t>
          </a:r>
        </a:p>
        <a:p>
          <a:pPr algn="l">
            <a:lnSpc>
              <a:spcPts val="1000"/>
            </a:lnSpc>
          </a:pPr>
          <a:r>
            <a:rPr kumimoji="1" lang="en-US" altLang="ja-JP" sz="1100" b="0">
              <a:latin typeface="+mn-ea"/>
              <a:ea typeface="+mn-ea"/>
            </a:rPr>
            <a:t> 0</a:t>
          </a:r>
          <a:r>
            <a:rPr kumimoji="1" lang="ja-JP" altLang="en-US" sz="1100" b="0">
              <a:latin typeface="+mn-ea"/>
              <a:ea typeface="+mn-ea"/>
            </a:rPr>
            <a:t>％　　 　～</a:t>
          </a:r>
          <a:r>
            <a:rPr kumimoji="1" lang="ja-JP" altLang="en-US" sz="1100" b="0" baseline="0">
              <a:latin typeface="+mn-ea"/>
              <a:ea typeface="+mn-ea"/>
            </a:rPr>
            <a:t>  </a:t>
          </a:r>
          <a:r>
            <a:rPr kumimoji="1" lang="en-US" altLang="ja-JP" sz="1100" b="0">
              <a:latin typeface="+mn-ea"/>
              <a:ea typeface="+mn-ea"/>
            </a:rPr>
            <a:t>60</a:t>
          </a:r>
          <a:r>
            <a:rPr kumimoji="1" lang="ja-JP" altLang="en-US" sz="1100" b="0">
              <a:latin typeface="+mn-ea"/>
              <a:ea typeface="+mn-ea"/>
            </a:rPr>
            <a:t>％未満</a:t>
          </a:r>
        </a:p>
      </xdr:txBody>
    </xdr:sp>
    <xdr:clientData/>
  </xdr:twoCellAnchor>
  <xdr:twoCellAnchor>
    <xdr:from>
      <xdr:col>53</xdr:col>
      <xdr:colOff>435432</xdr:colOff>
      <xdr:row>1</xdr:row>
      <xdr:rowOff>204105</xdr:rowOff>
    </xdr:from>
    <xdr:to>
      <xdr:col>54</xdr:col>
      <xdr:colOff>489735</xdr:colOff>
      <xdr:row>6</xdr:row>
      <xdr:rowOff>244189</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7114957" y="508905"/>
          <a:ext cx="1244928" cy="11449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100" b="0">
              <a:latin typeface="+mn-ea"/>
              <a:ea typeface="+mn-ea"/>
            </a:rPr>
            <a:t>（</a:t>
          </a:r>
          <a:r>
            <a:rPr kumimoji="1" lang="en-US" altLang="ja-JP" sz="1100" b="0">
              <a:latin typeface="+mn-ea"/>
              <a:ea typeface="+mn-ea"/>
            </a:rPr>
            <a:t>94,500</a:t>
          </a:r>
          <a:r>
            <a:rPr kumimoji="1" lang="ja-JP" altLang="en-US" sz="1100" b="0">
              <a:latin typeface="+mn-ea"/>
              <a:ea typeface="+mn-ea"/>
            </a:rPr>
            <a:t>円）</a:t>
          </a:r>
        </a:p>
        <a:p>
          <a:pPr algn="l">
            <a:lnSpc>
              <a:spcPts val="1300"/>
            </a:lnSpc>
          </a:pPr>
          <a:r>
            <a:rPr kumimoji="1" lang="ja-JP" altLang="en-US" sz="1100" b="0">
              <a:latin typeface="+mn-ea"/>
              <a:ea typeface="+mn-ea"/>
            </a:rPr>
            <a:t>（</a:t>
          </a:r>
          <a:r>
            <a:rPr kumimoji="1" lang="en-US" altLang="ja-JP" sz="1100" b="0">
              <a:latin typeface="+mn-ea"/>
              <a:ea typeface="+mn-ea"/>
            </a:rPr>
            <a:t>90,000</a:t>
          </a:r>
          <a:r>
            <a:rPr kumimoji="1" lang="ja-JP" altLang="en-US" sz="1100" b="0">
              <a:latin typeface="+mn-ea"/>
              <a:ea typeface="+mn-ea"/>
            </a:rPr>
            <a:t>円）</a:t>
          </a:r>
        </a:p>
        <a:p>
          <a:pPr algn="l">
            <a:lnSpc>
              <a:spcPts val="1200"/>
            </a:lnSpc>
          </a:pPr>
          <a:r>
            <a:rPr kumimoji="1" lang="ja-JP" altLang="en-US" sz="1100" b="0">
              <a:latin typeface="+mn-ea"/>
              <a:ea typeface="+mn-ea"/>
            </a:rPr>
            <a:t>（</a:t>
          </a:r>
          <a:r>
            <a:rPr kumimoji="1" lang="en-US" altLang="ja-JP" sz="1100" b="0">
              <a:latin typeface="+mn-ea"/>
              <a:ea typeface="+mn-ea"/>
            </a:rPr>
            <a:t>85,500</a:t>
          </a:r>
          <a:r>
            <a:rPr kumimoji="1" lang="ja-JP" altLang="en-US" sz="1100" b="0">
              <a:latin typeface="+mn-ea"/>
              <a:ea typeface="+mn-ea"/>
            </a:rPr>
            <a:t>円）</a:t>
          </a:r>
        </a:p>
        <a:p>
          <a:pPr algn="l">
            <a:lnSpc>
              <a:spcPts val="1300"/>
            </a:lnSpc>
          </a:pPr>
          <a:r>
            <a:rPr kumimoji="1" lang="ja-JP" altLang="en-US" sz="1100" b="0">
              <a:latin typeface="+mn-ea"/>
              <a:ea typeface="+mn-ea"/>
            </a:rPr>
            <a:t>（</a:t>
          </a:r>
          <a:r>
            <a:rPr kumimoji="1" lang="en-US" altLang="ja-JP" sz="1100" b="0">
              <a:latin typeface="+mn-ea"/>
              <a:ea typeface="+mn-ea"/>
            </a:rPr>
            <a:t>81,000</a:t>
          </a:r>
          <a:r>
            <a:rPr kumimoji="1" lang="ja-JP" altLang="en-US" sz="1100" b="0">
              <a:latin typeface="+mn-ea"/>
              <a:ea typeface="+mn-ea"/>
            </a:rPr>
            <a:t>円）</a:t>
          </a:r>
        </a:p>
      </xdr:txBody>
    </xdr:sp>
    <xdr:clientData/>
  </xdr:twoCellAnchor>
  <xdr:twoCellAnchor>
    <xdr:from>
      <xdr:col>49</xdr:col>
      <xdr:colOff>27213</xdr:colOff>
      <xdr:row>0</xdr:row>
      <xdr:rowOff>81644</xdr:rowOff>
    </xdr:from>
    <xdr:to>
      <xdr:col>55</xdr:col>
      <xdr:colOff>1111016</xdr:colOff>
      <xdr:row>1</xdr:row>
      <xdr:rowOff>163286</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21944238" y="81644"/>
          <a:ext cx="8227553" cy="3864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400" b="0" u="none">
              <a:solidFill>
                <a:srgbClr val="FF0000"/>
              </a:solidFill>
              <a:latin typeface="+mn-ea"/>
              <a:ea typeface="+mn-ea"/>
            </a:rPr>
            <a:t>←様式</a:t>
          </a:r>
          <a:r>
            <a:rPr kumimoji="1" lang="en-US" altLang="ja-JP" sz="1400" b="0" u="none">
              <a:solidFill>
                <a:srgbClr val="FF0000"/>
              </a:solidFill>
              <a:latin typeface="+mn-ea"/>
              <a:ea typeface="+mn-ea"/>
            </a:rPr>
            <a:t>2-4</a:t>
          </a:r>
          <a:r>
            <a:rPr kumimoji="1" lang="ja-JP" altLang="en-US" sz="1400" b="0" u="none">
              <a:solidFill>
                <a:srgbClr val="FF0000"/>
              </a:solidFill>
              <a:latin typeface="+mn-ea"/>
              <a:ea typeface="+mn-ea"/>
            </a:rPr>
            <a:t>に入力した定着率を入力して下さい</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82</xdr:col>
      <xdr:colOff>483454</xdr:colOff>
      <xdr:row>31</xdr:row>
      <xdr:rowOff>190500</xdr:rowOff>
    </xdr:from>
    <xdr:ext cx="1313180" cy="275717"/>
    <xdr:sp macro="" textlink="">
      <xdr:nvSpPr>
        <xdr:cNvPr id="5" name="線吹き出し 2 (枠付き) 4" hidden="1">
          <a:extLst>
            <a:ext uri="{FF2B5EF4-FFF2-40B4-BE49-F238E27FC236}">
              <a16:creationId xmlns:a16="http://schemas.microsoft.com/office/drawing/2014/main" id="{00000000-0008-0000-0100-000005000000}"/>
            </a:ext>
          </a:extLst>
        </xdr:cNvPr>
        <xdr:cNvSpPr/>
      </xdr:nvSpPr>
      <xdr:spPr>
        <a:xfrm>
          <a:off x="24432025" y="8205107"/>
          <a:ext cx="1313180" cy="275717"/>
        </a:xfrm>
        <a:prstGeom prst="borderCallout2">
          <a:avLst>
            <a:gd name="adj1" fmla="val 18750"/>
            <a:gd name="adj2" fmla="val -8333"/>
            <a:gd name="adj3" fmla="val 18750"/>
            <a:gd name="adj4" fmla="val -16667"/>
            <a:gd name="adj5" fmla="val -145582"/>
            <a:gd name="adj6" fmla="val -47934"/>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集計表の同名項目</a:t>
          </a:r>
        </a:p>
      </xdr:txBody>
    </xdr:sp>
    <xdr:clientData/>
  </xdr:oneCellAnchor>
  <xdr:oneCellAnchor>
    <xdr:from>
      <xdr:col>79</xdr:col>
      <xdr:colOff>1238250</xdr:colOff>
      <xdr:row>32</xdr:row>
      <xdr:rowOff>16009</xdr:rowOff>
    </xdr:from>
    <xdr:ext cx="1313180" cy="275717"/>
    <xdr:sp macro="" textlink="">
      <xdr:nvSpPr>
        <xdr:cNvPr id="6" name="線吹き出し 2 (枠付き) 5" hidden="1">
          <a:extLst>
            <a:ext uri="{FF2B5EF4-FFF2-40B4-BE49-F238E27FC236}">
              <a16:creationId xmlns:a16="http://schemas.microsoft.com/office/drawing/2014/main" id="{00000000-0008-0000-0100-000006000000}"/>
            </a:ext>
          </a:extLst>
        </xdr:cNvPr>
        <xdr:cNvSpPr/>
      </xdr:nvSpPr>
      <xdr:spPr>
        <a:xfrm flipH="1">
          <a:off x="20818929" y="8261938"/>
          <a:ext cx="1313180" cy="275717"/>
        </a:xfrm>
        <a:prstGeom prst="borderCallout2">
          <a:avLst>
            <a:gd name="adj1" fmla="val 18750"/>
            <a:gd name="adj2" fmla="val -1622"/>
            <a:gd name="adj3" fmla="val 18750"/>
            <a:gd name="adj4" fmla="val -16667"/>
            <a:gd name="adj5" fmla="val -161609"/>
            <a:gd name="adj6" fmla="val -39209"/>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集計表の同名項目</a:t>
          </a:r>
        </a:p>
      </xdr:txBody>
    </xdr:sp>
    <xdr:clientData/>
  </xdr:oneCellAnchor>
  <xdr:oneCellAnchor>
    <xdr:from>
      <xdr:col>79</xdr:col>
      <xdr:colOff>857248</xdr:colOff>
      <xdr:row>10</xdr:row>
      <xdr:rowOff>1238252</xdr:rowOff>
    </xdr:from>
    <xdr:ext cx="2159566" cy="825867"/>
    <xdr:sp macro="" textlink="">
      <xdr:nvSpPr>
        <xdr:cNvPr id="7" name="線吹き出し 2 (枠付き) 6" hidden="1">
          <a:extLst>
            <a:ext uri="{FF2B5EF4-FFF2-40B4-BE49-F238E27FC236}">
              <a16:creationId xmlns:a16="http://schemas.microsoft.com/office/drawing/2014/main" id="{00000000-0008-0000-0100-000007000000}"/>
            </a:ext>
          </a:extLst>
        </xdr:cNvPr>
        <xdr:cNvSpPr/>
      </xdr:nvSpPr>
      <xdr:spPr>
        <a:xfrm flipH="1">
          <a:off x="20437927" y="3442609"/>
          <a:ext cx="2159566" cy="825867"/>
        </a:xfrm>
        <a:prstGeom prst="borderCallout2">
          <a:avLst>
            <a:gd name="adj1" fmla="val 18750"/>
            <a:gd name="adj2" fmla="val -1622"/>
            <a:gd name="adj3" fmla="val 18750"/>
            <a:gd name="adj4" fmla="val -16667"/>
            <a:gd name="adj5" fmla="val -10503"/>
            <a:gd name="adj6" fmla="val -63065"/>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検索キーに一致する</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前月</a:t>
          </a:r>
          <a:r>
            <a:rPr kumimoji="1" lang="en-US" altLang="ja-JP" sz="1100">
              <a:solidFill>
                <a:srgbClr val="FF0000"/>
              </a:solidFill>
              <a:latin typeface="ＭＳ ゴシック" panose="020B0609070205080204" pitchFamily="49" charset="-128"/>
              <a:ea typeface="ＭＳ ゴシック" panose="020B0609070205080204" pitchFamily="49" charset="-128"/>
            </a:rPr>
            <a:t>6</a:t>
          </a:r>
          <a:r>
            <a:rPr kumimoji="1" lang="ja-JP" altLang="en-US" sz="1100">
              <a:solidFill>
                <a:srgbClr val="FF0000"/>
              </a:solidFill>
              <a:latin typeface="ＭＳ ゴシック" panose="020B0609070205080204" pitchFamily="49" charset="-128"/>
              <a:ea typeface="ＭＳ ゴシック" panose="020B0609070205080204" pitchFamily="49" charset="-128"/>
            </a:rPr>
            <a:t>月集計表の</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余白の当月までの実地研修日数</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（累計）を取得</a:t>
          </a:r>
        </a:p>
      </xdr:txBody>
    </xdr:sp>
    <xdr:clientData/>
  </xdr:oneCellAnchor>
  <xdr:oneCellAnchor>
    <xdr:from>
      <xdr:col>79</xdr:col>
      <xdr:colOff>2258785</xdr:colOff>
      <xdr:row>20</xdr:row>
      <xdr:rowOff>13607</xdr:rowOff>
    </xdr:from>
    <xdr:ext cx="2159566" cy="825867"/>
    <xdr:sp macro="" textlink="">
      <xdr:nvSpPr>
        <xdr:cNvPr id="8" name="線吹き出し 2 (枠付き) 7" hidden="1">
          <a:extLst>
            <a:ext uri="{FF2B5EF4-FFF2-40B4-BE49-F238E27FC236}">
              <a16:creationId xmlns:a16="http://schemas.microsoft.com/office/drawing/2014/main" id="{00000000-0008-0000-0100-000008000000}"/>
            </a:ext>
          </a:extLst>
        </xdr:cNvPr>
        <xdr:cNvSpPr/>
      </xdr:nvSpPr>
      <xdr:spPr>
        <a:xfrm flipH="1">
          <a:off x="21839464" y="5783036"/>
          <a:ext cx="2159566" cy="825867"/>
        </a:xfrm>
        <a:prstGeom prst="borderCallout2">
          <a:avLst>
            <a:gd name="adj1" fmla="val 18750"/>
            <a:gd name="adj2" fmla="val -1622"/>
            <a:gd name="adj3" fmla="val 18750"/>
            <a:gd name="adj4" fmla="val -16667"/>
            <a:gd name="adj5" fmla="val -236185"/>
            <a:gd name="adj6" fmla="val -70626"/>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検索キーに一致する</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前月</a:t>
          </a:r>
          <a:r>
            <a:rPr kumimoji="1" lang="en-US" altLang="ja-JP" sz="1100">
              <a:solidFill>
                <a:srgbClr val="FF0000"/>
              </a:solidFill>
              <a:latin typeface="ＭＳ ゴシック" panose="020B0609070205080204" pitchFamily="49" charset="-128"/>
              <a:ea typeface="ＭＳ ゴシック" panose="020B0609070205080204" pitchFamily="49" charset="-128"/>
            </a:rPr>
            <a:t>6</a:t>
          </a:r>
          <a:r>
            <a:rPr kumimoji="1" lang="ja-JP" altLang="en-US" sz="1100">
              <a:solidFill>
                <a:srgbClr val="FF0000"/>
              </a:solidFill>
              <a:latin typeface="ＭＳ ゴシック" panose="020B0609070205080204" pitchFamily="49" charset="-128"/>
              <a:ea typeface="ＭＳ ゴシック" panose="020B0609070205080204" pitchFamily="49" charset="-128"/>
            </a:rPr>
            <a:t>月集計表の</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余白の当月までの集合研修日数</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（累計）を取得</a:t>
          </a:r>
        </a:p>
      </xdr:txBody>
    </xdr:sp>
    <xdr:clientData/>
  </xdr:oneCellAnchor>
  <xdr:oneCellAnchor>
    <xdr:from>
      <xdr:col>79</xdr:col>
      <xdr:colOff>1744118</xdr:colOff>
      <xdr:row>1</xdr:row>
      <xdr:rowOff>244929</xdr:rowOff>
    </xdr:from>
    <xdr:ext cx="2018501" cy="825867"/>
    <xdr:sp macro="" textlink="">
      <xdr:nvSpPr>
        <xdr:cNvPr id="9" name="線吹き出し 2 (枠付き) 8" hidden="1">
          <a:extLst>
            <a:ext uri="{FF2B5EF4-FFF2-40B4-BE49-F238E27FC236}">
              <a16:creationId xmlns:a16="http://schemas.microsoft.com/office/drawing/2014/main" id="{00000000-0008-0000-0100-000009000000}"/>
            </a:ext>
          </a:extLst>
        </xdr:cNvPr>
        <xdr:cNvSpPr/>
      </xdr:nvSpPr>
      <xdr:spPr>
        <a:xfrm>
          <a:off x="21324797" y="544286"/>
          <a:ext cx="2018501" cy="825867"/>
        </a:xfrm>
        <a:prstGeom prst="borderCallout2">
          <a:avLst>
            <a:gd name="adj1" fmla="val 18750"/>
            <a:gd name="adj2" fmla="val -8333"/>
            <a:gd name="adj3" fmla="val 18750"/>
            <a:gd name="adj4" fmla="val -16667"/>
            <a:gd name="adj5" fmla="val 147145"/>
            <a:gd name="adj6" fmla="val -34761"/>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集計表の以下項目を文字結合</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・区分</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a:t>
          </a:r>
          <a:r>
            <a:rPr kumimoji="1" lang="en-US" altLang="ja-JP" sz="1100">
              <a:solidFill>
                <a:srgbClr val="FF0000"/>
              </a:solidFill>
              <a:latin typeface="ＭＳ ゴシック" panose="020B0609070205080204" pitchFamily="49" charset="-128"/>
              <a:ea typeface="ＭＳ ゴシック" panose="020B0609070205080204" pitchFamily="49" charset="-128"/>
            </a:rPr>
            <a:t>ID</a:t>
          </a: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・氏名</a:t>
          </a:r>
        </a:p>
      </xdr:txBody>
    </xdr:sp>
    <xdr:clientData/>
  </xdr:oneCellAnchor>
  <xdr:oneCellAnchor>
    <xdr:from>
      <xdr:col>79</xdr:col>
      <xdr:colOff>0</xdr:colOff>
      <xdr:row>5</xdr:row>
      <xdr:rowOff>-1</xdr:rowOff>
    </xdr:from>
    <xdr:ext cx="1031051" cy="275717"/>
    <xdr:sp macro="" textlink="">
      <xdr:nvSpPr>
        <xdr:cNvPr id="12" name="線吹き出し 2 (枠付き) 11" hidden="1">
          <a:extLst>
            <a:ext uri="{FF2B5EF4-FFF2-40B4-BE49-F238E27FC236}">
              <a16:creationId xmlns:a16="http://schemas.microsoft.com/office/drawing/2014/main" id="{00000000-0008-0000-0100-00000C000000}"/>
            </a:ext>
          </a:extLst>
        </xdr:cNvPr>
        <xdr:cNvSpPr/>
      </xdr:nvSpPr>
      <xdr:spPr>
        <a:xfrm flipH="1">
          <a:off x="18369643" y="1292678"/>
          <a:ext cx="1031051" cy="275717"/>
        </a:xfrm>
        <a:prstGeom prst="borderCallout2">
          <a:avLst>
            <a:gd name="adj1" fmla="val 18750"/>
            <a:gd name="adj2" fmla="val -8333"/>
            <a:gd name="adj3" fmla="val 18750"/>
            <a:gd name="adj4" fmla="val -16667"/>
            <a:gd name="adj5" fmla="val 161853"/>
            <a:gd name="adj6" fmla="val -58912"/>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すべて追加行</a:t>
          </a:r>
        </a:p>
      </xdr:txBody>
    </xdr:sp>
    <xdr:clientData/>
  </xdr:oneCellAnchor>
  <xdr:twoCellAnchor>
    <xdr:from>
      <xdr:col>51</xdr:col>
      <xdr:colOff>1170216</xdr:colOff>
      <xdr:row>1</xdr:row>
      <xdr:rowOff>27215</xdr:rowOff>
    </xdr:from>
    <xdr:to>
      <xdr:col>54</xdr:col>
      <xdr:colOff>395084</xdr:colOff>
      <xdr:row>5</xdr:row>
      <xdr:rowOff>25294</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6640066" y="332015"/>
          <a:ext cx="2796743" cy="100772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a:t>		</a:t>
          </a:r>
          <a:endParaRPr lang="ja-JP" altLang="en-US"/>
        </a:p>
      </xdr:txBody>
    </xdr:sp>
    <xdr:clientData/>
  </xdr:twoCellAnchor>
  <xdr:twoCellAnchor>
    <xdr:from>
      <xdr:col>52</xdr:col>
      <xdr:colOff>40820</xdr:colOff>
      <xdr:row>1</xdr:row>
      <xdr:rowOff>27215</xdr:rowOff>
    </xdr:from>
    <xdr:to>
      <xdr:col>53</xdr:col>
      <xdr:colOff>953639</xdr:colOff>
      <xdr:row>6</xdr:row>
      <xdr:rowOff>256135</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26701295" y="332015"/>
          <a:ext cx="2103444" cy="1276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100" b="0" u="sng">
              <a:latin typeface="+mn-ea"/>
              <a:ea typeface="+mn-ea"/>
            </a:rPr>
            <a:t>定着率（</a:t>
          </a:r>
          <a:r>
            <a:rPr kumimoji="1" lang="ja-JP" altLang="en-US" sz="1100" b="1" u="sng">
              <a:latin typeface="+mn-ea"/>
              <a:ea typeface="+mn-ea"/>
            </a:rPr>
            <a:t>ＦＷ１</a:t>
          </a:r>
          <a:r>
            <a:rPr kumimoji="1" lang="ja-JP" altLang="en-US" sz="1100" b="0" u="sng">
              <a:latin typeface="+mn-ea"/>
              <a:ea typeface="+mn-ea"/>
            </a:rPr>
            <a:t>月額上限）</a:t>
          </a:r>
        </a:p>
        <a:p>
          <a:pPr algn="l">
            <a:lnSpc>
              <a:spcPts val="1300"/>
            </a:lnSpc>
          </a:pPr>
          <a:r>
            <a:rPr kumimoji="1" lang="en-US" altLang="ja-JP" sz="1100" b="0">
              <a:latin typeface="+mn-ea"/>
              <a:ea typeface="+mn-ea"/>
            </a:rPr>
            <a:t>100</a:t>
          </a:r>
          <a:r>
            <a:rPr kumimoji="1" lang="ja-JP" altLang="en-US" sz="1100" b="0">
              <a:latin typeface="+mn-ea"/>
              <a:ea typeface="+mn-ea"/>
            </a:rPr>
            <a:t>％</a:t>
          </a:r>
        </a:p>
        <a:p>
          <a:pPr algn="l">
            <a:lnSpc>
              <a:spcPts val="1300"/>
            </a:lnSpc>
          </a:pPr>
          <a:r>
            <a:rPr kumimoji="1" lang="en-US" altLang="ja-JP" sz="1100" b="0">
              <a:latin typeface="+mn-ea"/>
              <a:ea typeface="+mn-ea"/>
            </a:rPr>
            <a:t> 80</a:t>
          </a:r>
          <a:r>
            <a:rPr kumimoji="1" lang="ja-JP" altLang="en-US" sz="1100" b="0">
              <a:latin typeface="+mn-ea"/>
              <a:ea typeface="+mn-ea"/>
            </a:rPr>
            <a:t>％以上～</a:t>
          </a:r>
          <a:r>
            <a:rPr kumimoji="1" lang="en-US" altLang="ja-JP" sz="1100" b="0">
              <a:latin typeface="+mn-ea"/>
              <a:ea typeface="+mn-ea"/>
            </a:rPr>
            <a:t>100</a:t>
          </a:r>
          <a:r>
            <a:rPr kumimoji="1" lang="ja-JP" altLang="en-US" sz="1100" b="0">
              <a:latin typeface="+mn-ea"/>
              <a:ea typeface="+mn-ea"/>
            </a:rPr>
            <a:t>％未満</a:t>
          </a:r>
        </a:p>
        <a:p>
          <a:pPr algn="l"/>
          <a:r>
            <a:rPr kumimoji="1" lang="en-US" altLang="ja-JP" sz="1100" b="0">
              <a:latin typeface="+mn-ea"/>
              <a:ea typeface="+mn-ea"/>
            </a:rPr>
            <a:t> 60</a:t>
          </a:r>
          <a:r>
            <a:rPr kumimoji="1" lang="ja-JP" altLang="en-US" sz="1100" b="0">
              <a:latin typeface="+mn-ea"/>
              <a:ea typeface="+mn-ea"/>
            </a:rPr>
            <a:t>％以上～ </a:t>
          </a:r>
          <a:r>
            <a:rPr kumimoji="1" lang="en-US" altLang="ja-JP" sz="1100" b="0">
              <a:latin typeface="+mn-ea"/>
              <a:ea typeface="+mn-ea"/>
            </a:rPr>
            <a:t>80</a:t>
          </a:r>
          <a:r>
            <a:rPr kumimoji="1" lang="ja-JP" altLang="en-US" sz="1100" b="0">
              <a:latin typeface="+mn-ea"/>
              <a:ea typeface="+mn-ea"/>
            </a:rPr>
            <a:t>％未満</a:t>
          </a:r>
        </a:p>
        <a:p>
          <a:pPr algn="l">
            <a:lnSpc>
              <a:spcPts val="1000"/>
            </a:lnSpc>
          </a:pPr>
          <a:r>
            <a:rPr kumimoji="1" lang="en-US" altLang="ja-JP" sz="1100" b="0">
              <a:latin typeface="+mn-ea"/>
              <a:ea typeface="+mn-ea"/>
            </a:rPr>
            <a:t> 0</a:t>
          </a:r>
          <a:r>
            <a:rPr kumimoji="1" lang="ja-JP" altLang="en-US" sz="1100" b="0">
              <a:latin typeface="+mn-ea"/>
              <a:ea typeface="+mn-ea"/>
            </a:rPr>
            <a:t>％　　 　～</a:t>
          </a:r>
          <a:r>
            <a:rPr kumimoji="1" lang="ja-JP" altLang="en-US" sz="1100" b="0" baseline="0">
              <a:latin typeface="+mn-ea"/>
              <a:ea typeface="+mn-ea"/>
            </a:rPr>
            <a:t>  </a:t>
          </a:r>
          <a:r>
            <a:rPr kumimoji="1" lang="en-US" altLang="ja-JP" sz="1100" b="0">
              <a:latin typeface="+mn-ea"/>
              <a:ea typeface="+mn-ea"/>
            </a:rPr>
            <a:t>60</a:t>
          </a:r>
          <a:r>
            <a:rPr kumimoji="1" lang="ja-JP" altLang="en-US" sz="1100" b="0">
              <a:latin typeface="+mn-ea"/>
              <a:ea typeface="+mn-ea"/>
            </a:rPr>
            <a:t>％未満</a:t>
          </a:r>
        </a:p>
      </xdr:txBody>
    </xdr:sp>
    <xdr:clientData/>
  </xdr:twoCellAnchor>
  <xdr:twoCellAnchor>
    <xdr:from>
      <xdr:col>53</xdr:col>
      <xdr:colOff>435432</xdr:colOff>
      <xdr:row>1</xdr:row>
      <xdr:rowOff>204105</xdr:rowOff>
    </xdr:from>
    <xdr:to>
      <xdr:col>54</xdr:col>
      <xdr:colOff>489735</xdr:colOff>
      <xdr:row>6</xdr:row>
      <xdr:rowOff>244189</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28286532" y="508905"/>
          <a:ext cx="1244928" cy="10973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100" b="0">
              <a:latin typeface="+mn-ea"/>
              <a:ea typeface="+mn-ea"/>
            </a:rPr>
            <a:t>（</a:t>
          </a:r>
          <a:r>
            <a:rPr kumimoji="1" lang="en-US" altLang="ja-JP" sz="1100" b="0">
              <a:latin typeface="+mn-ea"/>
              <a:ea typeface="+mn-ea"/>
            </a:rPr>
            <a:t>94,500</a:t>
          </a:r>
          <a:r>
            <a:rPr kumimoji="1" lang="ja-JP" altLang="en-US" sz="1100" b="0">
              <a:latin typeface="+mn-ea"/>
              <a:ea typeface="+mn-ea"/>
            </a:rPr>
            <a:t>円）</a:t>
          </a:r>
        </a:p>
        <a:p>
          <a:pPr algn="l">
            <a:lnSpc>
              <a:spcPts val="1300"/>
            </a:lnSpc>
          </a:pPr>
          <a:r>
            <a:rPr kumimoji="1" lang="ja-JP" altLang="en-US" sz="1100" b="0">
              <a:latin typeface="+mn-ea"/>
              <a:ea typeface="+mn-ea"/>
            </a:rPr>
            <a:t>（</a:t>
          </a:r>
          <a:r>
            <a:rPr kumimoji="1" lang="en-US" altLang="ja-JP" sz="1100" b="0">
              <a:latin typeface="+mn-ea"/>
              <a:ea typeface="+mn-ea"/>
            </a:rPr>
            <a:t>90,000</a:t>
          </a:r>
          <a:r>
            <a:rPr kumimoji="1" lang="ja-JP" altLang="en-US" sz="1100" b="0">
              <a:latin typeface="+mn-ea"/>
              <a:ea typeface="+mn-ea"/>
            </a:rPr>
            <a:t>円）</a:t>
          </a:r>
        </a:p>
        <a:p>
          <a:pPr algn="l">
            <a:lnSpc>
              <a:spcPts val="1200"/>
            </a:lnSpc>
          </a:pPr>
          <a:r>
            <a:rPr kumimoji="1" lang="ja-JP" altLang="en-US" sz="1100" b="0">
              <a:latin typeface="+mn-ea"/>
              <a:ea typeface="+mn-ea"/>
            </a:rPr>
            <a:t>（</a:t>
          </a:r>
          <a:r>
            <a:rPr kumimoji="1" lang="en-US" altLang="ja-JP" sz="1100" b="0">
              <a:latin typeface="+mn-ea"/>
              <a:ea typeface="+mn-ea"/>
            </a:rPr>
            <a:t>85,500</a:t>
          </a:r>
          <a:r>
            <a:rPr kumimoji="1" lang="ja-JP" altLang="en-US" sz="1100" b="0">
              <a:latin typeface="+mn-ea"/>
              <a:ea typeface="+mn-ea"/>
            </a:rPr>
            <a:t>円）</a:t>
          </a:r>
        </a:p>
        <a:p>
          <a:pPr algn="l">
            <a:lnSpc>
              <a:spcPts val="1300"/>
            </a:lnSpc>
          </a:pPr>
          <a:r>
            <a:rPr kumimoji="1" lang="ja-JP" altLang="en-US" sz="1100" b="0">
              <a:latin typeface="+mn-ea"/>
              <a:ea typeface="+mn-ea"/>
            </a:rPr>
            <a:t>（</a:t>
          </a:r>
          <a:r>
            <a:rPr kumimoji="1" lang="en-US" altLang="ja-JP" sz="1100" b="0">
              <a:latin typeface="+mn-ea"/>
              <a:ea typeface="+mn-ea"/>
            </a:rPr>
            <a:t>81,000</a:t>
          </a:r>
          <a:r>
            <a:rPr kumimoji="1" lang="ja-JP" altLang="en-US" sz="1100" b="0">
              <a:latin typeface="+mn-ea"/>
              <a:ea typeface="+mn-ea"/>
            </a:rPr>
            <a:t>円）</a:t>
          </a:r>
        </a:p>
      </xdr:txBody>
    </xdr:sp>
    <xdr:clientData/>
  </xdr:twoCellAnchor>
  <xdr:twoCellAnchor>
    <xdr:from>
      <xdr:col>49</xdr:col>
      <xdr:colOff>27213</xdr:colOff>
      <xdr:row>0</xdr:row>
      <xdr:rowOff>81644</xdr:rowOff>
    </xdr:from>
    <xdr:to>
      <xdr:col>55</xdr:col>
      <xdr:colOff>1111016</xdr:colOff>
      <xdr:row>1</xdr:row>
      <xdr:rowOff>163286</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23115813" y="81644"/>
          <a:ext cx="8227553" cy="3864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400" b="0" u="none">
              <a:solidFill>
                <a:srgbClr val="FF0000"/>
              </a:solidFill>
              <a:latin typeface="+mn-ea"/>
              <a:ea typeface="+mn-ea"/>
            </a:rPr>
            <a:t>←様式</a:t>
          </a:r>
          <a:r>
            <a:rPr kumimoji="1" lang="en-US" altLang="ja-JP" sz="1400" b="0" u="none">
              <a:solidFill>
                <a:srgbClr val="FF0000"/>
              </a:solidFill>
              <a:latin typeface="+mn-ea"/>
              <a:ea typeface="+mn-ea"/>
            </a:rPr>
            <a:t>2-4</a:t>
          </a:r>
          <a:r>
            <a:rPr kumimoji="1" lang="ja-JP" altLang="en-US" sz="1400" b="0" u="none">
              <a:solidFill>
                <a:srgbClr val="FF0000"/>
              </a:solidFill>
              <a:latin typeface="+mn-ea"/>
              <a:ea typeface="+mn-ea"/>
            </a:rPr>
            <a:t>に入力した定着率を入力して下さい</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82</xdr:col>
      <xdr:colOff>483454</xdr:colOff>
      <xdr:row>31</xdr:row>
      <xdr:rowOff>190500</xdr:rowOff>
    </xdr:from>
    <xdr:ext cx="1313180" cy="275717"/>
    <xdr:sp macro="" textlink="">
      <xdr:nvSpPr>
        <xdr:cNvPr id="2" name="線吹き出し 2 (枠付き) 1" hidden="1">
          <a:extLst>
            <a:ext uri="{FF2B5EF4-FFF2-40B4-BE49-F238E27FC236}">
              <a16:creationId xmlns:a16="http://schemas.microsoft.com/office/drawing/2014/main" id="{00000000-0008-0000-0200-000002000000}"/>
            </a:ext>
          </a:extLst>
        </xdr:cNvPr>
        <xdr:cNvSpPr/>
      </xdr:nvSpPr>
      <xdr:spPr>
        <a:xfrm>
          <a:off x="53785354" y="6791325"/>
          <a:ext cx="1313180" cy="275717"/>
        </a:xfrm>
        <a:prstGeom prst="borderCallout2">
          <a:avLst>
            <a:gd name="adj1" fmla="val 18750"/>
            <a:gd name="adj2" fmla="val -8333"/>
            <a:gd name="adj3" fmla="val 18750"/>
            <a:gd name="adj4" fmla="val -16667"/>
            <a:gd name="adj5" fmla="val -145582"/>
            <a:gd name="adj6" fmla="val -47934"/>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集計表の同名項目</a:t>
          </a:r>
        </a:p>
      </xdr:txBody>
    </xdr:sp>
    <xdr:clientData/>
  </xdr:oneCellAnchor>
  <xdr:oneCellAnchor>
    <xdr:from>
      <xdr:col>79</xdr:col>
      <xdr:colOff>1238250</xdr:colOff>
      <xdr:row>32</xdr:row>
      <xdr:rowOff>16009</xdr:rowOff>
    </xdr:from>
    <xdr:ext cx="1313180" cy="275717"/>
    <xdr:sp macro="" textlink="">
      <xdr:nvSpPr>
        <xdr:cNvPr id="3" name="線吹き出し 2 (枠付き) 2" hidden="1">
          <a:extLst>
            <a:ext uri="{FF2B5EF4-FFF2-40B4-BE49-F238E27FC236}">
              <a16:creationId xmlns:a16="http://schemas.microsoft.com/office/drawing/2014/main" id="{00000000-0008-0000-0200-000003000000}"/>
            </a:ext>
          </a:extLst>
        </xdr:cNvPr>
        <xdr:cNvSpPr/>
      </xdr:nvSpPr>
      <xdr:spPr>
        <a:xfrm flipH="1">
          <a:off x="50177700" y="6845434"/>
          <a:ext cx="1313180" cy="275717"/>
        </a:xfrm>
        <a:prstGeom prst="borderCallout2">
          <a:avLst>
            <a:gd name="adj1" fmla="val 18750"/>
            <a:gd name="adj2" fmla="val -1622"/>
            <a:gd name="adj3" fmla="val 18750"/>
            <a:gd name="adj4" fmla="val -16667"/>
            <a:gd name="adj5" fmla="val -161609"/>
            <a:gd name="adj6" fmla="val -39209"/>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集計表の同名項目</a:t>
          </a:r>
        </a:p>
      </xdr:txBody>
    </xdr:sp>
    <xdr:clientData/>
  </xdr:oneCellAnchor>
  <xdr:oneCellAnchor>
    <xdr:from>
      <xdr:col>79</xdr:col>
      <xdr:colOff>857248</xdr:colOff>
      <xdr:row>10</xdr:row>
      <xdr:rowOff>1238252</xdr:rowOff>
    </xdr:from>
    <xdr:ext cx="2159566" cy="825867"/>
    <xdr:sp macro="" textlink="">
      <xdr:nvSpPr>
        <xdr:cNvPr id="4" name="線吹き出し 2 (枠付き) 3" hidden="1">
          <a:extLst>
            <a:ext uri="{FF2B5EF4-FFF2-40B4-BE49-F238E27FC236}">
              <a16:creationId xmlns:a16="http://schemas.microsoft.com/office/drawing/2014/main" id="{00000000-0008-0000-0200-000004000000}"/>
            </a:ext>
          </a:extLst>
        </xdr:cNvPr>
        <xdr:cNvSpPr/>
      </xdr:nvSpPr>
      <xdr:spPr>
        <a:xfrm flipH="1">
          <a:off x="49796698" y="2409827"/>
          <a:ext cx="2159566" cy="825867"/>
        </a:xfrm>
        <a:prstGeom prst="borderCallout2">
          <a:avLst>
            <a:gd name="adj1" fmla="val 18750"/>
            <a:gd name="adj2" fmla="val -1622"/>
            <a:gd name="adj3" fmla="val 18750"/>
            <a:gd name="adj4" fmla="val -16667"/>
            <a:gd name="adj5" fmla="val -10503"/>
            <a:gd name="adj6" fmla="val -63065"/>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検索キーに一致する</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前月</a:t>
          </a:r>
          <a:r>
            <a:rPr kumimoji="1" lang="en-US" altLang="ja-JP" sz="1100">
              <a:solidFill>
                <a:srgbClr val="FF0000"/>
              </a:solidFill>
              <a:latin typeface="ＭＳ ゴシック" panose="020B0609070205080204" pitchFamily="49" charset="-128"/>
              <a:ea typeface="ＭＳ ゴシック" panose="020B0609070205080204" pitchFamily="49" charset="-128"/>
            </a:rPr>
            <a:t>6</a:t>
          </a:r>
          <a:r>
            <a:rPr kumimoji="1" lang="ja-JP" altLang="en-US" sz="1100">
              <a:solidFill>
                <a:srgbClr val="FF0000"/>
              </a:solidFill>
              <a:latin typeface="ＭＳ ゴシック" panose="020B0609070205080204" pitchFamily="49" charset="-128"/>
              <a:ea typeface="ＭＳ ゴシック" panose="020B0609070205080204" pitchFamily="49" charset="-128"/>
            </a:rPr>
            <a:t>月集計表の</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余白の当月までの実地研修日数</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（累計）を取得</a:t>
          </a:r>
        </a:p>
      </xdr:txBody>
    </xdr:sp>
    <xdr:clientData/>
  </xdr:oneCellAnchor>
  <xdr:oneCellAnchor>
    <xdr:from>
      <xdr:col>79</xdr:col>
      <xdr:colOff>2258785</xdr:colOff>
      <xdr:row>20</xdr:row>
      <xdr:rowOff>13607</xdr:rowOff>
    </xdr:from>
    <xdr:ext cx="2159566" cy="825867"/>
    <xdr:sp macro="" textlink="">
      <xdr:nvSpPr>
        <xdr:cNvPr id="5" name="線吹き出し 2 (枠付き) 4" hidden="1">
          <a:extLst>
            <a:ext uri="{FF2B5EF4-FFF2-40B4-BE49-F238E27FC236}">
              <a16:creationId xmlns:a16="http://schemas.microsoft.com/office/drawing/2014/main" id="{00000000-0008-0000-0200-000005000000}"/>
            </a:ext>
          </a:extLst>
        </xdr:cNvPr>
        <xdr:cNvSpPr/>
      </xdr:nvSpPr>
      <xdr:spPr>
        <a:xfrm flipH="1">
          <a:off x="51198235" y="4309382"/>
          <a:ext cx="2159566" cy="825867"/>
        </a:xfrm>
        <a:prstGeom prst="borderCallout2">
          <a:avLst>
            <a:gd name="adj1" fmla="val 18750"/>
            <a:gd name="adj2" fmla="val -1622"/>
            <a:gd name="adj3" fmla="val 18750"/>
            <a:gd name="adj4" fmla="val -16667"/>
            <a:gd name="adj5" fmla="val -236185"/>
            <a:gd name="adj6" fmla="val -70626"/>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検索キーに一致する</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前月</a:t>
          </a:r>
          <a:r>
            <a:rPr kumimoji="1" lang="en-US" altLang="ja-JP" sz="1100">
              <a:solidFill>
                <a:srgbClr val="FF0000"/>
              </a:solidFill>
              <a:latin typeface="ＭＳ ゴシック" panose="020B0609070205080204" pitchFamily="49" charset="-128"/>
              <a:ea typeface="ＭＳ ゴシック" panose="020B0609070205080204" pitchFamily="49" charset="-128"/>
            </a:rPr>
            <a:t>6</a:t>
          </a:r>
          <a:r>
            <a:rPr kumimoji="1" lang="ja-JP" altLang="en-US" sz="1100">
              <a:solidFill>
                <a:srgbClr val="FF0000"/>
              </a:solidFill>
              <a:latin typeface="ＭＳ ゴシック" panose="020B0609070205080204" pitchFamily="49" charset="-128"/>
              <a:ea typeface="ＭＳ ゴシック" panose="020B0609070205080204" pitchFamily="49" charset="-128"/>
            </a:rPr>
            <a:t>月集計表の</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余白の当月までの集合研修日数</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（累計）を取得</a:t>
          </a:r>
        </a:p>
      </xdr:txBody>
    </xdr:sp>
    <xdr:clientData/>
  </xdr:oneCellAnchor>
  <xdr:oneCellAnchor>
    <xdr:from>
      <xdr:col>79</xdr:col>
      <xdr:colOff>1744118</xdr:colOff>
      <xdr:row>1</xdr:row>
      <xdr:rowOff>244929</xdr:rowOff>
    </xdr:from>
    <xdr:ext cx="2018501" cy="825867"/>
    <xdr:sp macro="" textlink="">
      <xdr:nvSpPr>
        <xdr:cNvPr id="6" name="線吹き出し 2 (枠付き) 5" hidden="1">
          <a:extLst>
            <a:ext uri="{FF2B5EF4-FFF2-40B4-BE49-F238E27FC236}">
              <a16:creationId xmlns:a16="http://schemas.microsoft.com/office/drawing/2014/main" id="{00000000-0008-0000-0200-000006000000}"/>
            </a:ext>
          </a:extLst>
        </xdr:cNvPr>
        <xdr:cNvSpPr/>
      </xdr:nvSpPr>
      <xdr:spPr>
        <a:xfrm>
          <a:off x="50683568" y="549729"/>
          <a:ext cx="2018501" cy="825867"/>
        </a:xfrm>
        <a:prstGeom prst="borderCallout2">
          <a:avLst>
            <a:gd name="adj1" fmla="val 18750"/>
            <a:gd name="adj2" fmla="val -8333"/>
            <a:gd name="adj3" fmla="val 18750"/>
            <a:gd name="adj4" fmla="val -16667"/>
            <a:gd name="adj5" fmla="val 147145"/>
            <a:gd name="adj6" fmla="val -34761"/>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集計表の以下項目を文字結合</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・区分</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a:t>
          </a:r>
          <a:r>
            <a:rPr kumimoji="1" lang="en-US" altLang="ja-JP" sz="1100">
              <a:solidFill>
                <a:srgbClr val="FF0000"/>
              </a:solidFill>
              <a:latin typeface="ＭＳ ゴシック" panose="020B0609070205080204" pitchFamily="49" charset="-128"/>
              <a:ea typeface="ＭＳ ゴシック" panose="020B0609070205080204" pitchFamily="49" charset="-128"/>
            </a:rPr>
            <a:t>ID</a:t>
          </a: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・氏名</a:t>
          </a:r>
        </a:p>
      </xdr:txBody>
    </xdr:sp>
    <xdr:clientData/>
  </xdr:oneCellAnchor>
  <xdr:oneCellAnchor>
    <xdr:from>
      <xdr:col>79</xdr:col>
      <xdr:colOff>0</xdr:colOff>
      <xdr:row>5</xdr:row>
      <xdr:rowOff>-1</xdr:rowOff>
    </xdr:from>
    <xdr:ext cx="1031051" cy="275717"/>
    <xdr:sp macro="" textlink="">
      <xdr:nvSpPr>
        <xdr:cNvPr id="7" name="線吹き出し 2 (枠付き) 6" hidden="1">
          <a:extLst>
            <a:ext uri="{FF2B5EF4-FFF2-40B4-BE49-F238E27FC236}">
              <a16:creationId xmlns:a16="http://schemas.microsoft.com/office/drawing/2014/main" id="{00000000-0008-0000-0200-000007000000}"/>
            </a:ext>
          </a:extLst>
        </xdr:cNvPr>
        <xdr:cNvSpPr/>
      </xdr:nvSpPr>
      <xdr:spPr>
        <a:xfrm flipH="1">
          <a:off x="48939450" y="1314449"/>
          <a:ext cx="1031051" cy="275717"/>
        </a:xfrm>
        <a:prstGeom prst="borderCallout2">
          <a:avLst>
            <a:gd name="adj1" fmla="val 18750"/>
            <a:gd name="adj2" fmla="val -8333"/>
            <a:gd name="adj3" fmla="val 18750"/>
            <a:gd name="adj4" fmla="val -16667"/>
            <a:gd name="adj5" fmla="val 161853"/>
            <a:gd name="adj6" fmla="val -58912"/>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すべて追加行</a:t>
          </a:r>
        </a:p>
      </xdr:txBody>
    </xdr:sp>
    <xdr:clientData/>
  </xdr:oneCellAnchor>
  <xdr:twoCellAnchor>
    <xdr:from>
      <xdr:col>51</xdr:col>
      <xdr:colOff>1170216</xdr:colOff>
      <xdr:row>1</xdr:row>
      <xdr:rowOff>27215</xdr:rowOff>
    </xdr:from>
    <xdr:to>
      <xdr:col>54</xdr:col>
      <xdr:colOff>395084</xdr:colOff>
      <xdr:row>5</xdr:row>
      <xdr:rowOff>25294</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26840091" y="332015"/>
          <a:ext cx="2796743" cy="100772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a:t>		</a:t>
          </a:r>
          <a:endParaRPr lang="ja-JP" altLang="en-US"/>
        </a:p>
      </xdr:txBody>
    </xdr:sp>
    <xdr:clientData/>
  </xdr:twoCellAnchor>
  <xdr:twoCellAnchor>
    <xdr:from>
      <xdr:col>52</xdr:col>
      <xdr:colOff>40820</xdr:colOff>
      <xdr:row>1</xdr:row>
      <xdr:rowOff>27215</xdr:rowOff>
    </xdr:from>
    <xdr:to>
      <xdr:col>53</xdr:col>
      <xdr:colOff>953639</xdr:colOff>
      <xdr:row>6</xdr:row>
      <xdr:rowOff>256135</xdr:rowOff>
    </xdr:to>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26901320" y="332015"/>
          <a:ext cx="2103444" cy="1276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100" b="0" u="sng">
              <a:latin typeface="+mn-ea"/>
              <a:ea typeface="+mn-ea"/>
            </a:rPr>
            <a:t>定着率（</a:t>
          </a:r>
          <a:r>
            <a:rPr kumimoji="1" lang="ja-JP" altLang="en-US" sz="1100" b="1" u="sng">
              <a:latin typeface="+mn-ea"/>
              <a:ea typeface="+mn-ea"/>
            </a:rPr>
            <a:t>ＦＷ１</a:t>
          </a:r>
          <a:r>
            <a:rPr kumimoji="1" lang="ja-JP" altLang="en-US" sz="1100" b="0" u="sng">
              <a:latin typeface="+mn-ea"/>
              <a:ea typeface="+mn-ea"/>
            </a:rPr>
            <a:t>月額上限）</a:t>
          </a:r>
        </a:p>
        <a:p>
          <a:pPr algn="l">
            <a:lnSpc>
              <a:spcPts val="1300"/>
            </a:lnSpc>
          </a:pPr>
          <a:r>
            <a:rPr kumimoji="1" lang="en-US" altLang="ja-JP" sz="1100" b="0">
              <a:latin typeface="+mn-ea"/>
              <a:ea typeface="+mn-ea"/>
            </a:rPr>
            <a:t>100</a:t>
          </a:r>
          <a:r>
            <a:rPr kumimoji="1" lang="ja-JP" altLang="en-US" sz="1100" b="0">
              <a:latin typeface="+mn-ea"/>
              <a:ea typeface="+mn-ea"/>
            </a:rPr>
            <a:t>％</a:t>
          </a:r>
        </a:p>
        <a:p>
          <a:pPr algn="l">
            <a:lnSpc>
              <a:spcPts val="1300"/>
            </a:lnSpc>
          </a:pPr>
          <a:r>
            <a:rPr kumimoji="1" lang="en-US" altLang="ja-JP" sz="1100" b="0">
              <a:latin typeface="+mn-ea"/>
              <a:ea typeface="+mn-ea"/>
            </a:rPr>
            <a:t> 80</a:t>
          </a:r>
          <a:r>
            <a:rPr kumimoji="1" lang="ja-JP" altLang="en-US" sz="1100" b="0">
              <a:latin typeface="+mn-ea"/>
              <a:ea typeface="+mn-ea"/>
            </a:rPr>
            <a:t>％以上～</a:t>
          </a:r>
          <a:r>
            <a:rPr kumimoji="1" lang="en-US" altLang="ja-JP" sz="1100" b="0">
              <a:latin typeface="+mn-ea"/>
              <a:ea typeface="+mn-ea"/>
            </a:rPr>
            <a:t>100</a:t>
          </a:r>
          <a:r>
            <a:rPr kumimoji="1" lang="ja-JP" altLang="en-US" sz="1100" b="0">
              <a:latin typeface="+mn-ea"/>
              <a:ea typeface="+mn-ea"/>
            </a:rPr>
            <a:t>％未満</a:t>
          </a:r>
        </a:p>
        <a:p>
          <a:pPr algn="l"/>
          <a:r>
            <a:rPr kumimoji="1" lang="en-US" altLang="ja-JP" sz="1100" b="0">
              <a:latin typeface="+mn-ea"/>
              <a:ea typeface="+mn-ea"/>
            </a:rPr>
            <a:t> 60</a:t>
          </a:r>
          <a:r>
            <a:rPr kumimoji="1" lang="ja-JP" altLang="en-US" sz="1100" b="0">
              <a:latin typeface="+mn-ea"/>
              <a:ea typeface="+mn-ea"/>
            </a:rPr>
            <a:t>％以上～ </a:t>
          </a:r>
          <a:r>
            <a:rPr kumimoji="1" lang="en-US" altLang="ja-JP" sz="1100" b="0">
              <a:latin typeface="+mn-ea"/>
              <a:ea typeface="+mn-ea"/>
            </a:rPr>
            <a:t>80</a:t>
          </a:r>
          <a:r>
            <a:rPr kumimoji="1" lang="ja-JP" altLang="en-US" sz="1100" b="0">
              <a:latin typeface="+mn-ea"/>
              <a:ea typeface="+mn-ea"/>
            </a:rPr>
            <a:t>％未満</a:t>
          </a:r>
        </a:p>
        <a:p>
          <a:pPr algn="l">
            <a:lnSpc>
              <a:spcPts val="1000"/>
            </a:lnSpc>
          </a:pPr>
          <a:r>
            <a:rPr kumimoji="1" lang="en-US" altLang="ja-JP" sz="1100" b="0">
              <a:latin typeface="+mn-ea"/>
              <a:ea typeface="+mn-ea"/>
            </a:rPr>
            <a:t> 0</a:t>
          </a:r>
          <a:r>
            <a:rPr kumimoji="1" lang="ja-JP" altLang="en-US" sz="1100" b="0">
              <a:latin typeface="+mn-ea"/>
              <a:ea typeface="+mn-ea"/>
            </a:rPr>
            <a:t>％　　 　～</a:t>
          </a:r>
          <a:r>
            <a:rPr kumimoji="1" lang="ja-JP" altLang="en-US" sz="1100" b="0" baseline="0">
              <a:latin typeface="+mn-ea"/>
              <a:ea typeface="+mn-ea"/>
            </a:rPr>
            <a:t>  </a:t>
          </a:r>
          <a:r>
            <a:rPr kumimoji="1" lang="en-US" altLang="ja-JP" sz="1100" b="0">
              <a:latin typeface="+mn-ea"/>
              <a:ea typeface="+mn-ea"/>
            </a:rPr>
            <a:t>60</a:t>
          </a:r>
          <a:r>
            <a:rPr kumimoji="1" lang="ja-JP" altLang="en-US" sz="1100" b="0">
              <a:latin typeface="+mn-ea"/>
              <a:ea typeface="+mn-ea"/>
            </a:rPr>
            <a:t>％未満</a:t>
          </a:r>
        </a:p>
      </xdr:txBody>
    </xdr:sp>
    <xdr:clientData/>
  </xdr:twoCellAnchor>
  <xdr:twoCellAnchor>
    <xdr:from>
      <xdr:col>53</xdr:col>
      <xdr:colOff>435432</xdr:colOff>
      <xdr:row>1</xdr:row>
      <xdr:rowOff>204105</xdr:rowOff>
    </xdr:from>
    <xdr:to>
      <xdr:col>54</xdr:col>
      <xdr:colOff>489735</xdr:colOff>
      <xdr:row>6</xdr:row>
      <xdr:rowOff>244189</xdr:rowOff>
    </xdr:to>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28486557" y="508905"/>
          <a:ext cx="1244928" cy="10973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100" b="0">
              <a:latin typeface="+mn-ea"/>
              <a:ea typeface="+mn-ea"/>
            </a:rPr>
            <a:t>（</a:t>
          </a:r>
          <a:r>
            <a:rPr kumimoji="1" lang="en-US" altLang="ja-JP" sz="1100" b="0">
              <a:latin typeface="+mn-ea"/>
              <a:ea typeface="+mn-ea"/>
            </a:rPr>
            <a:t>94,500</a:t>
          </a:r>
          <a:r>
            <a:rPr kumimoji="1" lang="ja-JP" altLang="en-US" sz="1100" b="0">
              <a:latin typeface="+mn-ea"/>
              <a:ea typeface="+mn-ea"/>
            </a:rPr>
            <a:t>円）</a:t>
          </a:r>
        </a:p>
        <a:p>
          <a:pPr algn="l">
            <a:lnSpc>
              <a:spcPts val="1300"/>
            </a:lnSpc>
          </a:pPr>
          <a:r>
            <a:rPr kumimoji="1" lang="ja-JP" altLang="en-US" sz="1100" b="0">
              <a:latin typeface="+mn-ea"/>
              <a:ea typeface="+mn-ea"/>
            </a:rPr>
            <a:t>（</a:t>
          </a:r>
          <a:r>
            <a:rPr kumimoji="1" lang="en-US" altLang="ja-JP" sz="1100" b="0">
              <a:latin typeface="+mn-ea"/>
              <a:ea typeface="+mn-ea"/>
            </a:rPr>
            <a:t>90,000</a:t>
          </a:r>
          <a:r>
            <a:rPr kumimoji="1" lang="ja-JP" altLang="en-US" sz="1100" b="0">
              <a:latin typeface="+mn-ea"/>
              <a:ea typeface="+mn-ea"/>
            </a:rPr>
            <a:t>円）</a:t>
          </a:r>
        </a:p>
        <a:p>
          <a:pPr algn="l">
            <a:lnSpc>
              <a:spcPts val="1200"/>
            </a:lnSpc>
          </a:pPr>
          <a:r>
            <a:rPr kumimoji="1" lang="ja-JP" altLang="en-US" sz="1100" b="0">
              <a:latin typeface="+mn-ea"/>
              <a:ea typeface="+mn-ea"/>
            </a:rPr>
            <a:t>（</a:t>
          </a:r>
          <a:r>
            <a:rPr kumimoji="1" lang="en-US" altLang="ja-JP" sz="1100" b="0">
              <a:latin typeface="+mn-ea"/>
              <a:ea typeface="+mn-ea"/>
            </a:rPr>
            <a:t>85,500</a:t>
          </a:r>
          <a:r>
            <a:rPr kumimoji="1" lang="ja-JP" altLang="en-US" sz="1100" b="0">
              <a:latin typeface="+mn-ea"/>
              <a:ea typeface="+mn-ea"/>
            </a:rPr>
            <a:t>円）</a:t>
          </a:r>
        </a:p>
        <a:p>
          <a:pPr algn="l">
            <a:lnSpc>
              <a:spcPts val="1300"/>
            </a:lnSpc>
          </a:pPr>
          <a:r>
            <a:rPr kumimoji="1" lang="ja-JP" altLang="en-US" sz="1100" b="0">
              <a:latin typeface="+mn-ea"/>
              <a:ea typeface="+mn-ea"/>
            </a:rPr>
            <a:t>（</a:t>
          </a:r>
          <a:r>
            <a:rPr kumimoji="1" lang="en-US" altLang="ja-JP" sz="1100" b="0">
              <a:latin typeface="+mn-ea"/>
              <a:ea typeface="+mn-ea"/>
            </a:rPr>
            <a:t>81,000</a:t>
          </a:r>
          <a:r>
            <a:rPr kumimoji="1" lang="ja-JP" altLang="en-US" sz="1100" b="0">
              <a:latin typeface="+mn-ea"/>
              <a:ea typeface="+mn-ea"/>
            </a:rPr>
            <a:t>円）</a:t>
          </a:r>
        </a:p>
      </xdr:txBody>
    </xdr:sp>
    <xdr:clientData/>
  </xdr:twoCellAnchor>
  <xdr:twoCellAnchor>
    <xdr:from>
      <xdr:col>49</xdr:col>
      <xdr:colOff>27213</xdr:colOff>
      <xdr:row>0</xdr:row>
      <xdr:rowOff>81644</xdr:rowOff>
    </xdr:from>
    <xdr:to>
      <xdr:col>55</xdr:col>
      <xdr:colOff>1111016</xdr:colOff>
      <xdr:row>1</xdr:row>
      <xdr:rowOff>163286</xdr:rowOff>
    </xdr:to>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23315838" y="81644"/>
          <a:ext cx="8227553" cy="3864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400" b="0" u="none">
              <a:solidFill>
                <a:srgbClr val="FF0000"/>
              </a:solidFill>
              <a:latin typeface="+mn-ea"/>
              <a:ea typeface="+mn-ea"/>
            </a:rPr>
            <a:t>←様式</a:t>
          </a:r>
          <a:r>
            <a:rPr kumimoji="1" lang="en-US" altLang="ja-JP" sz="1400" b="0" u="none">
              <a:solidFill>
                <a:srgbClr val="FF0000"/>
              </a:solidFill>
              <a:latin typeface="+mn-ea"/>
              <a:ea typeface="+mn-ea"/>
            </a:rPr>
            <a:t>2-4</a:t>
          </a:r>
          <a:r>
            <a:rPr kumimoji="1" lang="ja-JP" altLang="en-US" sz="1400" b="0" u="none">
              <a:solidFill>
                <a:srgbClr val="FF0000"/>
              </a:solidFill>
              <a:latin typeface="+mn-ea"/>
              <a:ea typeface="+mn-ea"/>
            </a:rPr>
            <a:t>に入力した定着率を入力して下さい</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82</xdr:col>
      <xdr:colOff>483454</xdr:colOff>
      <xdr:row>31</xdr:row>
      <xdr:rowOff>190500</xdr:rowOff>
    </xdr:from>
    <xdr:ext cx="1313180" cy="275717"/>
    <xdr:sp macro="" textlink="">
      <xdr:nvSpPr>
        <xdr:cNvPr id="2" name="線吹き出し 2 (枠付き) 1" hidden="1">
          <a:extLst>
            <a:ext uri="{FF2B5EF4-FFF2-40B4-BE49-F238E27FC236}">
              <a16:creationId xmlns:a16="http://schemas.microsoft.com/office/drawing/2014/main" id="{00000000-0008-0000-0300-000002000000}"/>
            </a:ext>
          </a:extLst>
        </xdr:cNvPr>
        <xdr:cNvSpPr/>
      </xdr:nvSpPr>
      <xdr:spPr>
        <a:xfrm>
          <a:off x="53785354" y="6791325"/>
          <a:ext cx="1313180" cy="275717"/>
        </a:xfrm>
        <a:prstGeom prst="borderCallout2">
          <a:avLst>
            <a:gd name="adj1" fmla="val 18750"/>
            <a:gd name="adj2" fmla="val -8333"/>
            <a:gd name="adj3" fmla="val 18750"/>
            <a:gd name="adj4" fmla="val -16667"/>
            <a:gd name="adj5" fmla="val -145582"/>
            <a:gd name="adj6" fmla="val -47934"/>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集計表の同名項目</a:t>
          </a:r>
        </a:p>
      </xdr:txBody>
    </xdr:sp>
    <xdr:clientData/>
  </xdr:oneCellAnchor>
  <xdr:oneCellAnchor>
    <xdr:from>
      <xdr:col>79</xdr:col>
      <xdr:colOff>1238250</xdr:colOff>
      <xdr:row>32</xdr:row>
      <xdr:rowOff>16009</xdr:rowOff>
    </xdr:from>
    <xdr:ext cx="1313180" cy="275717"/>
    <xdr:sp macro="" textlink="">
      <xdr:nvSpPr>
        <xdr:cNvPr id="3" name="線吹き出し 2 (枠付き) 2" hidden="1">
          <a:extLst>
            <a:ext uri="{FF2B5EF4-FFF2-40B4-BE49-F238E27FC236}">
              <a16:creationId xmlns:a16="http://schemas.microsoft.com/office/drawing/2014/main" id="{00000000-0008-0000-0300-000003000000}"/>
            </a:ext>
          </a:extLst>
        </xdr:cNvPr>
        <xdr:cNvSpPr/>
      </xdr:nvSpPr>
      <xdr:spPr>
        <a:xfrm flipH="1">
          <a:off x="50177700" y="6845434"/>
          <a:ext cx="1313180" cy="275717"/>
        </a:xfrm>
        <a:prstGeom prst="borderCallout2">
          <a:avLst>
            <a:gd name="adj1" fmla="val 18750"/>
            <a:gd name="adj2" fmla="val -1622"/>
            <a:gd name="adj3" fmla="val 18750"/>
            <a:gd name="adj4" fmla="val -16667"/>
            <a:gd name="adj5" fmla="val -161609"/>
            <a:gd name="adj6" fmla="val -39209"/>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集計表の同名項目</a:t>
          </a:r>
        </a:p>
      </xdr:txBody>
    </xdr:sp>
    <xdr:clientData/>
  </xdr:oneCellAnchor>
  <xdr:oneCellAnchor>
    <xdr:from>
      <xdr:col>79</xdr:col>
      <xdr:colOff>857248</xdr:colOff>
      <xdr:row>10</xdr:row>
      <xdr:rowOff>1238252</xdr:rowOff>
    </xdr:from>
    <xdr:ext cx="2159566" cy="825867"/>
    <xdr:sp macro="" textlink="">
      <xdr:nvSpPr>
        <xdr:cNvPr id="4" name="線吹き出し 2 (枠付き) 3" hidden="1">
          <a:extLst>
            <a:ext uri="{FF2B5EF4-FFF2-40B4-BE49-F238E27FC236}">
              <a16:creationId xmlns:a16="http://schemas.microsoft.com/office/drawing/2014/main" id="{00000000-0008-0000-0300-000004000000}"/>
            </a:ext>
          </a:extLst>
        </xdr:cNvPr>
        <xdr:cNvSpPr/>
      </xdr:nvSpPr>
      <xdr:spPr>
        <a:xfrm flipH="1">
          <a:off x="49796698" y="2409827"/>
          <a:ext cx="2159566" cy="825867"/>
        </a:xfrm>
        <a:prstGeom prst="borderCallout2">
          <a:avLst>
            <a:gd name="adj1" fmla="val 18750"/>
            <a:gd name="adj2" fmla="val -1622"/>
            <a:gd name="adj3" fmla="val 18750"/>
            <a:gd name="adj4" fmla="val -16667"/>
            <a:gd name="adj5" fmla="val -10503"/>
            <a:gd name="adj6" fmla="val -63065"/>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検索キーに一致する</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前月</a:t>
          </a:r>
          <a:r>
            <a:rPr kumimoji="1" lang="en-US" altLang="ja-JP" sz="1100">
              <a:solidFill>
                <a:srgbClr val="FF0000"/>
              </a:solidFill>
              <a:latin typeface="ＭＳ ゴシック" panose="020B0609070205080204" pitchFamily="49" charset="-128"/>
              <a:ea typeface="ＭＳ ゴシック" panose="020B0609070205080204" pitchFamily="49" charset="-128"/>
            </a:rPr>
            <a:t>6</a:t>
          </a:r>
          <a:r>
            <a:rPr kumimoji="1" lang="ja-JP" altLang="en-US" sz="1100">
              <a:solidFill>
                <a:srgbClr val="FF0000"/>
              </a:solidFill>
              <a:latin typeface="ＭＳ ゴシック" panose="020B0609070205080204" pitchFamily="49" charset="-128"/>
              <a:ea typeface="ＭＳ ゴシック" panose="020B0609070205080204" pitchFamily="49" charset="-128"/>
            </a:rPr>
            <a:t>月集計表の</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余白の当月までの実地研修日数</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（累計）を取得</a:t>
          </a:r>
        </a:p>
      </xdr:txBody>
    </xdr:sp>
    <xdr:clientData/>
  </xdr:oneCellAnchor>
  <xdr:oneCellAnchor>
    <xdr:from>
      <xdr:col>79</xdr:col>
      <xdr:colOff>2258785</xdr:colOff>
      <xdr:row>20</xdr:row>
      <xdr:rowOff>13607</xdr:rowOff>
    </xdr:from>
    <xdr:ext cx="2159566" cy="825867"/>
    <xdr:sp macro="" textlink="">
      <xdr:nvSpPr>
        <xdr:cNvPr id="5" name="線吹き出し 2 (枠付き) 4" hidden="1">
          <a:extLst>
            <a:ext uri="{FF2B5EF4-FFF2-40B4-BE49-F238E27FC236}">
              <a16:creationId xmlns:a16="http://schemas.microsoft.com/office/drawing/2014/main" id="{00000000-0008-0000-0300-000005000000}"/>
            </a:ext>
          </a:extLst>
        </xdr:cNvPr>
        <xdr:cNvSpPr/>
      </xdr:nvSpPr>
      <xdr:spPr>
        <a:xfrm flipH="1">
          <a:off x="51198235" y="4309382"/>
          <a:ext cx="2159566" cy="825867"/>
        </a:xfrm>
        <a:prstGeom prst="borderCallout2">
          <a:avLst>
            <a:gd name="adj1" fmla="val 18750"/>
            <a:gd name="adj2" fmla="val -1622"/>
            <a:gd name="adj3" fmla="val 18750"/>
            <a:gd name="adj4" fmla="val -16667"/>
            <a:gd name="adj5" fmla="val -236185"/>
            <a:gd name="adj6" fmla="val -70626"/>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検索キーに一致する</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前月</a:t>
          </a:r>
          <a:r>
            <a:rPr kumimoji="1" lang="en-US" altLang="ja-JP" sz="1100">
              <a:solidFill>
                <a:srgbClr val="FF0000"/>
              </a:solidFill>
              <a:latin typeface="ＭＳ ゴシック" panose="020B0609070205080204" pitchFamily="49" charset="-128"/>
              <a:ea typeface="ＭＳ ゴシック" panose="020B0609070205080204" pitchFamily="49" charset="-128"/>
            </a:rPr>
            <a:t>6</a:t>
          </a:r>
          <a:r>
            <a:rPr kumimoji="1" lang="ja-JP" altLang="en-US" sz="1100">
              <a:solidFill>
                <a:srgbClr val="FF0000"/>
              </a:solidFill>
              <a:latin typeface="ＭＳ ゴシック" panose="020B0609070205080204" pitchFamily="49" charset="-128"/>
              <a:ea typeface="ＭＳ ゴシック" panose="020B0609070205080204" pitchFamily="49" charset="-128"/>
            </a:rPr>
            <a:t>月集計表の</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余白の当月までの集合研修日数</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（累計）を取得</a:t>
          </a:r>
        </a:p>
      </xdr:txBody>
    </xdr:sp>
    <xdr:clientData/>
  </xdr:oneCellAnchor>
  <xdr:oneCellAnchor>
    <xdr:from>
      <xdr:col>79</xdr:col>
      <xdr:colOff>1744118</xdr:colOff>
      <xdr:row>1</xdr:row>
      <xdr:rowOff>244929</xdr:rowOff>
    </xdr:from>
    <xdr:ext cx="2018501" cy="825867"/>
    <xdr:sp macro="" textlink="">
      <xdr:nvSpPr>
        <xdr:cNvPr id="6" name="線吹き出し 2 (枠付き) 5" hidden="1">
          <a:extLst>
            <a:ext uri="{FF2B5EF4-FFF2-40B4-BE49-F238E27FC236}">
              <a16:creationId xmlns:a16="http://schemas.microsoft.com/office/drawing/2014/main" id="{00000000-0008-0000-0300-000006000000}"/>
            </a:ext>
          </a:extLst>
        </xdr:cNvPr>
        <xdr:cNvSpPr/>
      </xdr:nvSpPr>
      <xdr:spPr>
        <a:xfrm>
          <a:off x="50683568" y="549729"/>
          <a:ext cx="2018501" cy="825867"/>
        </a:xfrm>
        <a:prstGeom prst="borderCallout2">
          <a:avLst>
            <a:gd name="adj1" fmla="val 18750"/>
            <a:gd name="adj2" fmla="val -8333"/>
            <a:gd name="adj3" fmla="val 18750"/>
            <a:gd name="adj4" fmla="val -16667"/>
            <a:gd name="adj5" fmla="val 147145"/>
            <a:gd name="adj6" fmla="val -34761"/>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集計表の以下項目を文字結合</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・区分</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a:t>
          </a:r>
          <a:r>
            <a:rPr kumimoji="1" lang="en-US" altLang="ja-JP" sz="1100">
              <a:solidFill>
                <a:srgbClr val="FF0000"/>
              </a:solidFill>
              <a:latin typeface="ＭＳ ゴシック" panose="020B0609070205080204" pitchFamily="49" charset="-128"/>
              <a:ea typeface="ＭＳ ゴシック" panose="020B0609070205080204" pitchFamily="49" charset="-128"/>
            </a:rPr>
            <a:t>ID</a:t>
          </a: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・氏名</a:t>
          </a:r>
        </a:p>
      </xdr:txBody>
    </xdr:sp>
    <xdr:clientData/>
  </xdr:oneCellAnchor>
  <xdr:oneCellAnchor>
    <xdr:from>
      <xdr:col>79</xdr:col>
      <xdr:colOff>0</xdr:colOff>
      <xdr:row>5</xdr:row>
      <xdr:rowOff>-1</xdr:rowOff>
    </xdr:from>
    <xdr:ext cx="1031051" cy="275717"/>
    <xdr:sp macro="" textlink="">
      <xdr:nvSpPr>
        <xdr:cNvPr id="7" name="線吹き出し 2 (枠付き) 6" hidden="1">
          <a:extLst>
            <a:ext uri="{FF2B5EF4-FFF2-40B4-BE49-F238E27FC236}">
              <a16:creationId xmlns:a16="http://schemas.microsoft.com/office/drawing/2014/main" id="{00000000-0008-0000-0300-000007000000}"/>
            </a:ext>
          </a:extLst>
        </xdr:cNvPr>
        <xdr:cNvSpPr/>
      </xdr:nvSpPr>
      <xdr:spPr>
        <a:xfrm flipH="1">
          <a:off x="48939450" y="1314449"/>
          <a:ext cx="1031051" cy="275717"/>
        </a:xfrm>
        <a:prstGeom prst="borderCallout2">
          <a:avLst>
            <a:gd name="adj1" fmla="val 18750"/>
            <a:gd name="adj2" fmla="val -8333"/>
            <a:gd name="adj3" fmla="val 18750"/>
            <a:gd name="adj4" fmla="val -16667"/>
            <a:gd name="adj5" fmla="val 161853"/>
            <a:gd name="adj6" fmla="val -58912"/>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すべて追加行</a:t>
          </a:r>
        </a:p>
      </xdr:txBody>
    </xdr:sp>
    <xdr:clientData/>
  </xdr:oneCellAnchor>
  <xdr:twoCellAnchor>
    <xdr:from>
      <xdr:col>51</xdr:col>
      <xdr:colOff>1170216</xdr:colOff>
      <xdr:row>1</xdr:row>
      <xdr:rowOff>27215</xdr:rowOff>
    </xdr:from>
    <xdr:to>
      <xdr:col>54</xdr:col>
      <xdr:colOff>395084</xdr:colOff>
      <xdr:row>5</xdr:row>
      <xdr:rowOff>25294</xdr:rowOff>
    </xdr:to>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26840091" y="332015"/>
          <a:ext cx="2796743" cy="100772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a:t>		</a:t>
          </a:r>
          <a:endParaRPr lang="ja-JP" altLang="en-US"/>
        </a:p>
      </xdr:txBody>
    </xdr:sp>
    <xdr:clientData/>
  </xdr:twoCellAnchor>
  <xdr:twoCellAnchor>
    <xdr:from>
      <xdr:col>52</xdr:col>
      <xdr:colOff>40820</xdr:colOff>
      <xdr:row>1</xdr:row>
      <xdr:rowOff>27215</xdr:rowOff>
    </xdr:from>
    <xdr:to>
      <xdr:col>53</xdr:col>
      <xdr:colOff>953639</xdr:colOff>
      <xdr:row>6</xdr:row>
      <xdr:rowOff>256135</xdr:rowOff>
    </xdr:to>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26901320" y="332015"/>
          <a:ext cx="2103444" cy="1276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100" b="0" u="sng">
              <a:latin typeface="+mn-ea"/>
              <a:ea typeface="+mn-ea"/>
            </a:rPr>
            <a:t>定着率（</a:t>
          </a:r>
          <a:r>
            <a:rPr kumimoji="1" lang="ja-JP" altLang="en-US" sz="1100" b="1" u="sng">
              <a:latin typeface="+mn-ea"/>
              <a:ea typeface="+mn-ea"/>
            </a:rPr>
            <a:t>ＦＷ１</a:t>
          </a:r>
          <a:r>
            <a:rPr kumimoji="1" lang="ja-JP" altLang="en-US" sz="1100" b="0" u="sng">
              <a:latin typeface="+mn-ea"/>
              <a:ea typeface="+mn-ea"/>
            </a:rPr>
            <a:t>月額上限）</a:t>
          </a:r>
        </a:p>
        <a:p>
          <a:pPr algn="l">
            <a:lnSpc>
              <a:spcPts val="1300"/>
            </a:lnSpc>
          </a:pPr>
          <a:r>
            <a:rPr kumimoji="1" lang="en-US" altLang="ja-JP" sz="1100" b="0">
              <a:latin typeface="+mn-ea"/>
              <a:ea typeface="+mn-ea"/>
            </a:rPr>
            <a:t>100</a:t>
          </a:r>
          <a:r>
            <a:rPr kumimoji="1" lang="ja-JP" altLang="en-US" sz="1100" b="0">
              <a:latin typeface="+mn-ea"/>
              <a:ea typeface="+mn-ea"/>
            </a:rPr>
            <a:t>％</a:t>
          </a:r>
        </a:p>
        <a:p>
          <a:pPr algn="l">
            <a:lnSpc>
              <a:spcPts val="1300"/>
            </a:lnSpc>
          </a:pPr>
          <a:r>
            <a:rPr kumimoji="1" lang="en-US" altLang="ja-JP" sz="1100" b="0">
              <a:latin typeface="+mn-ea"/>
              <a:ea typeface="+mn-ea"/>
            </a:rPr>
            <a:t> 80</a:t>
          </a:r>
          <a:r>
            <a:rPr kumimoji="1" lang="ja-JP" altLang="en-US" sz="1100" b="0">
              <a:latin typeface="+mn-ea"/>
              <a:ea typeface="+mn-ea"/>
            </a:rPr>
            <a:t>％以上～</a:t>
          </a:r>
          <a:r>
            <a:rPr kumimoji="1" lang="en-US" altLang="ja-JP" sz="1100" b="0">
              <a:latin typeface="+mn-ea"/>
              <a:ea typeface="+mn-ea"/>
            </a:rPr>
            <a:t>100</a:t>
          </a:r>
          <a:r>
            <a:rPr kumimoji="1" lang="ja-JP" altLang="en-US" sz="1100" b="0">
              <a:latin typeface="+mn-ea"/>
              <a:ea typeface="+mn-ea"/>
            </a:rPr>
            <a:t>％未満</a:t>
          </a:r>
        </a:p>
        <a:p>
          <a:pPr algn="l"/>
          <a:r>
            <a:rPr kumimoji="1" lang="en-US" altLang="ja-JP" sz="1100" b="0">
              <a:latin typeface="+mn-ea"/>
              <a:ea typeface="+mn-ea"/>
            </a:rPr>
            <a:t> 60</a:t>
          </a:r>
          <a:r>
            <a:rPr kumimoji="1" lang="ja-JP" altLang="en-US" sz="1100" b="0">
              <a:latin typeface="+mn-ea"/>
              <a:ea typeface="+mn-ea"/>
            </a:rPr>
            <a:t>％以上～ </a:t>
          </a:r>
          <a:r>
            <a:rPr kumimoji="1" lang="en-US" altLang="ja-JP" sz="1100" b="0">
              <a:latin typeface="+mn-ea"/>
              <a:ea typeface="+mn-ea"/>
            </a:rPr>
            <a:t>80</a:t>
          </a:r>
          <a:r>
            <a:rPr kumimoji="1" lang="ja-JP" altLang="en-US" sz="1100" b="0">
              <a:latin typeface="+mn-ea"/>
              <a:ea typeface="+mn-ea"/>
            </a:rPr>
            <a:t>％未満</a:t>
          </a:r>
        </a:p>
        <a:p>
          <a:pPr algn="l">
            <a:lnSpc>
              <a:spcPts val="1000"/>
            </a:lnSpc>
          </a:pPr>
          <a:r>
            <a:rPr kumimoji="1" lang="en-US" altLang="ja-JP" sz="1100" b="0">
              <a:latin typeface="+mn-ea"/>
              <a:ea typeface="+mn-ea"/>
            </a:rPr>
            <a:t> 0</a:t>
          </a:r>
          <a:r>
            <a:rPr kumimoji="1" lang="ja-JP" altLang="en-US" sz="1100" b="0">
              <a:latin typeface="+mn-ea"/>
              <a:ea typeface="+mn-ea"/>
            </a:rPr>
            <a:t>％　　 　～</a:t>
          </a:r>
          <a:r>
            <a:rPr kumimoji="1" lang="ja-JP" altLang="en-US" sz="1100" b="0" baseline="0">
              <a:latin typeface="+mn-ea"/>
              <a:ea typeface="+mn-ea"/>
            </a:rPr>
            <a:t>  </a:t>
          </a:r>
          <a:r>
            <a:rPr kumimoji="1" lang="en-US" altLang="ja-JP" sz="1100" b="0">
              <a:latin typeface="+mn-ea"/>
              <a:ea typeface="+mn-ea"/>
            </a:rPr>
            <a:t>60</a:t>
          </a:r>
          <a:r>
            <a:rPr kumimoji="1" lang="ja-JP" altLang="en-US" sz="1100" b="0">
              <a:latin typeface="+mn-ea"/>
              <a:ea typeface="+mn-ea"/>
            </a:rPr>
            <a:t>％未満</a:t>
          </a:r>
        </a:p>
      </xdr:txBody>
    </xdr:sp>
    <xdr:clientData/>
  </xdr:twoCellAnchor>
  <xdr:twoCellAnchor>
    <xdr:from>
      <xdr:col>53</xdr:col>
      <xdr:colOff>435432</xdr:colOff>
      <xdr:row>1</xdr:row>
      <xdr:rowOff>204105</xdr:rowOff>
    </xdr:from>
    <xdr:to>
      <xdr:col>54</xdr:col>
      <xdr:colOff>489735</xdr:colOff>
      <xdr:row>6</xdr:row>
      <xdr:rowOff>244189</xdr:rowOff>
    </xdr:to>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28486557" y="508905"/>
          <a:ext cx="1244928" cy="10973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100" b="0">
              <a:latin typeface="+mn-ea"/>
              <a:ea typeface="+mn-ea"/>
            </a:rPr>
            <a:t>（</a:t>
          </a:r>
          <a:r>
            <a:rPr kumimoji="1" lang="en-US" altLang="ja-JP" sz="1100" b="0">
              <a:latin typeface="+mn-ea"/>
              <a:ea typeface="+mn-ea"/>
            </a:rPr>
            <a:t>94,500</a:t>
          </a:r>
          <a:r>
            <a:rPr kumimoji="1" lang="ja-JP" altLang="en-US" sz="1100" b="0">
              <a:latin typeface="+mn-ea"/>
              <a:ea typeface="+mn-ea"/>
            </a:rPr>
            <a:t>円）</a:t>
          </a:r>
        </a:p>
        <a:p>
          <a:pPr algn="l">
            <a:lnSpc>
              <a:spcPts val="1300"/>
            </a:lnSpc>
          </a:pPr>
          <a:r>
            <a:rPr kumimoji="1" lang="ja-JP" altLang="en-US" sz="1100" b="0">
              <a:latin typeface="+mn-ea"/>
              <a:ea typeface="+mn-ea"/>
            </a:rPr>
            <a:t>（</a:t>
          </a:r>
          <a:r>
            <a:rPr kumimoji="1" lang="en-US" altLang="ja-JP" sz="1100" b="0">
              <a:latin typeface="+mn-ea"/>
              <a:ea typeface="+mn-ea"/>
            </a:rPr>
            <a:t>90,000</a:t>
          </a:r>
          <a:r>
            <a:rPr kumimoji="1" lang="ja-JP" altLang="en-US" sz="1100" b="0">
              <a:latin typeface="+mn-ea"/>
              <a:ea typeface="+mn-ea"/>
            </a:rPr>
            <a:t>円）</a:t>
          </a:r>
        </a:p>
        <a:p>
          <a:pPr algn="l">
            <a:lnSpc>
              <a:spcPts val="1200"/>
            </a:lnSpc>
          </a:pPr>
          <a:r>
            <a:rPr kumimoji="1" lang="ja-JP" altLang="en-US" sz="1100" b="0">
              <a:latin typeface="+mn-ea"/>
              <a:ea typeface="+mn-ea"/>
            </a:rPr>
            <a:t>（</a:t>
          </a:r>
          <a:r>
            <a:rPr kumimoji="1" lang="en-US" altLang="ja-JP" sz="1100" b="0">
              <a:latin typeface="+mn-ea"/>
              <a:ea typeface="+mn-ea"/>
            </a:rPr>
            <a:t>85,500</a:t>
          </a:r>
          <a:r>
            <a:rPr kumimoji="1" lang="ja-JP" altLang="en-US" sz="1100" b="0">
              <a:latin typeface="+mn-ea"/>
              <a:ea typeface="+mn-ea"/>
            </a:rPr>
            <a:t>円）</a:t>
          </a:r>
        </a:p>
        <a:p>
          <a:pPr algn="l">
            <a:lnSpc>
              <a:spcPts val="1300"/>
            </a:lnSpc>
          </a:pPr>
          <a:r>
            <a:rPr kumimoji="1" lang="ja-JP" altLang="en-US" sz="1100" b="0">
              <a:latin typeface="+mn-ea"/>
              <a:ea typeface="+mn-ea"/>
            </a:rPr>
            <a:t>（</a:t>
          </a:r>
          <a:r>
            <a:rPr kumimoji="1" lang="en-US" altLang="ja-JP" sz="1100" b="0">
              <a:latin typeface="+mn-ea"/>
              <a:ea typeface="+mn-ea"/>
            </a:rPr>
            <a:t>81,000</a:t>
          </a:r>
          <a:r>
            <a:rPr kumimoji="1" lang="ja-JP" altLang="en-US" sz="1100" b="0">
              <a:latin typeface="+mn-ea"/>
              <a:ea typeface="+mn-ea"/>
            </a:rPr>
            <a:t>円）</a:t>
          </a:r>
        </a:p>
      </xdr:txBody>
    </xdr:sp>
    <xdr:clientData/>
  </xdr:twoCellAnchor>
  <xdr:twoCellAnchor>
    <xdr:from>
      <xdr:col>49</xdr:col>
      <xdr:colOff>27213</xdr:colOff>
      <xdr:row>0</xdr:row>
      <xdr:rowOff>81644</xdr:rowOff>
    </xdr:from>
    <xdr:to>
      <xdr:col>55</xdr:col>
      <xdr:colOff>1111016</xdr:colOff>
      <xdr:row>1</xdr:row>
      <xdr:rowOff>163286</xdr:rowOff>
    </xdr:to>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23315838" y="81644"/>
          <a:ext cx="8227553" cy="3864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400" b="0" u="none">
              <a:solidFill>
                <a:srgbClr val="FF0000"/>
              </a:solidFill>
              <a:latin typeface="+mn-ea"/>
              <a:ea typeface="+mn-ea"/>
            </a:rPr>
            <a:t>←様式</a:t>
          </a:r>
          <a:r>
            <a:rPr kumimoji="1" lang="en-US" altLang="ja-JP" sz="1400" b="0" u="none">
              <a:solidFill>
                <a:srgbClr val="FF0000"/>
              </a:solidFill>
              <a:latin typeface="+mn-ea"/>
              <a:ea typeface="+mn-ea"/>
            </a:rPr>
            <a:t>2-4</a:t>
          </a:r>
          <a:r>
            <a:rPr kumimoji="1" lang="ja-JP" altLang="en-US" sz="1400" b="0" u="none">
              <a:solidFill>
                <a:srgbClr val="FF0000"/>
              </a:solidFill>
              <a:latin typeface="+mn-ea"/>
              <a:ea typeface="+mn-ea"/>
            </a:rPr>
            <a:t>に入力した定着率を入力して下さい</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82</xdr:col>
      <xdr:colOff>483454</xdr:colOff>
      <xdr:row>31</xdr:row>
      <xdr:rowOff>190500</xdr:rowOff>
    </xdr:from>
    <xdr:ext cx="1313180" cy="275717"/>
    <xdr:sp macro="" textlink="">
      <xdr:nvSpPr>
        <xdr:cNvPr id="2" name="線吹き出し 2 (枠付き) 1" hidden="1">
          <a:extLst>
            <a:ext uri="{FF2B5EF4-FFF2-40B4-BE49-F238E27FC236}">
              <a16:creationId xmlns:a16="http://schemas.microsoft.com/office/drawing/2014/main" id="{00000000-0008-0000-0400-000002000000}"/>
            </a:ext>
          </a:extLst>
        </xdr:cNvPr>
        <xdr:cNvSpPr/>
      </xdr:nvSpPr>
      <xdr:spPr>
        <a:xfrm>
          <a:off x="53785354" y="6791325"/>
          <a:ext cx="1313180" cy="275717"/>
        </a:xfrm>
        <a:prstGeom prst="borderCallout2">
          <a:avLst>
            <a:gd name="adj1" fmla="val 18750"/>
            <a:gd name="adj2" fmla="val -8333"/>
            <a:gd name="adj3" fmla="val 18750"/>
            <a:gd name="adj4" fmla="val -16667"/>
            <a:gd name="adj5" fmla="val -145582"/>
            <a:gd name="adj6" fmla="val -47934"/>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集計表の同名項目</a:t>
          </a:r>
        </a:p>
      </xdr:txBody>
    </xdr:sp>
    <xdr:clientData/>
  </xdr:oneCellAnchor>
  <xdr:oneCellAnchor>
    <xdr:from>
      <xdr:col>79</xdr:col>
      <xdr:colOff>1238250</xdr:colOff>
      <xdr:row>32</xdr:row>
      <xdr:rowOff>16009</xdr:rowOff>
    </xdr:from>
    <xdr:ext cx="1313180" cy="275717"/>
    <xdr:sp macro="" textlink="">
      <xdr:nvSpPr>
        <xdr:cNvPr id="3" name="線吹き出し 2 (枠付き) 2" hidden="1">
          <a:extLst>
            <a:ext uri="{FF2B5EF4-FFF2-40B4-BE49-F238E27FC236}">
              <a16:creationId xmlns:a16="http://schemas.microsoft.com/office/drawing/2014/main" id="{00000000-0008-0000-0400-000003000000}"/>
            </a:ext>
          </a:extLst>
        </xdr:cNvPr>
        <xdr:cNvSpPr/>
      </xdr:nvSpPr>
      <xdr:spPr>
        <a:xfrm flipH="1">
          <a:off x="50177700" y="6845434"/>
          <a:ext cx="1313180" cy="275717"/>
        </a:xfrm>
        <a:prstGeom prst="borderCallout2">
          <a:avLst>
            <a:gd name="adj1" fmla="val 18750"/>
            <a:gd name="adj2" fmla="val -1622"/>
            <a:gd name="adj3" fmla="val 18750"/>
            <a:gd name="adj4" fmla="val -16667"/>
            <a:gd name="adj5" fmla="val -161609"/>
            <a:gd name="adj6" fmla="val -39209"/>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集計表の同名項目</a:t>
          </a:r>
        </a:p>
      </xdr:txBody>
    </xdr:sp>
    <xdr:clientData/>
  </xdr:oneCellAnchor>
  <xdr:oneCellAnchor>
    <xdr:from>
      <xdr:col>79</xdr:col>
      <xdr:colOff>857248</xdr:colOff>
      <xdr:row>10</xdr:row>
      <xdr:rowOff>1238252</xdr:rowOff>
    </xdr:from>
    <xdr:ext cx="2159566" cy="825867"/>
    <xdr:sp macro="" textlink="">
      <xdr:nvSpPr>
        <xdr:cNvPr id="4" name="線吹き出し 2 (枠付き) 3" hidden="1">
          <a:extLst>
            <a:ext uri="{FF2B5EF4-FFF2-40B4-BE49-F238E27FC236}">
              <a16:creationId xmlns:a16="http://schemas.microsoft.com/office/drawing/2014/main" id="{00000000-0008-0000-0400-000004000000}"/>
            </a:ext>
          </a:extLst>
        </xdr:cNvPr>
        <xdr:cNvSpPr/>
      </xdr:nvSpPr>
      <xdr:spPr>
        <a:xfrm flipH="1">
          <a:off x="49796698" y="2409827"/>
          <a:ext cx="2159566" cy="825867"/>
        </a:xfrm>
        <a:prstGeom prst="borderCallout2">
          <a:avLst>
            <a:gd name="adj1" fmla="val 18750"/>
            <a:gd name="adj2" fmla="val -1622"/>
            <a:gd name="adj3" fmla="val 18750"/>
            <a:gd name="adj4" fmla="val -16667"/>
            <a:gd name="adj5" fmla="val -10503"/>
            <a:gd name="adj6" fmla="val -63065"/>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検索キーに一致する</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前月</a:t>
          </a:r>
          <a:r>
            <a:rPr kumimoji="1" lang="en-US" altLang="ja-JP" sz="1100">
              <a:solidFill>
                <a:srgbClr val="FF0000"/>
              </a:solidFill>
              <a:latin typeface="ＭＳ ゴシック" panose="020B0609070205080204" pitchFamily="49" charset="-128"/>
              <a:ea typeface="ＭＳ ゴシック" panose="020B0609070205080204" pitchFamily="49" charset="-128"/>
            </a:rPr>
            <a:t>6</a:t>
          </a:r>
          <a:r>
            <a:rPr kumimoji="1" lang="ja-JP" altLang="en-US" sz="1100">
              <a:solidFill>
                <a:srgbClr val="FF0000"/>
              </a:solidFill>
              <a:latin typeface="ＭＳ ゴシック" panose="020B0609070205080204" pitchFamily="49" charset="-128"/>
              <a:ea typeface="ＭＳ ゴシック" panose="020B0609070205080204" pitchFamily="49" charset="-128"/>
            </a:rPr>
            <a:t>月集計表の</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余白の当月までの実地研修日数</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（累計）を取得</a:t>
          </a:r>
        </a:p>
      </xdr:txBody>
    </xdr:sp>
    <xdr:clientData/>
  </xdr:oneCellAnchor>
  <xdr:oneCellAnchor>
    <xdr:from>
      <xdr:col>79</xdr:col>
      <xdr:colOff>2258785</xdr:colOff>
      <xdr:row>20</xdr:row>
      <xdr:rowOff>13607</xdr:rowOff>
    </xdr:from>
    <xdr:ext cx="2159566" cy="825867"/>
    <xdr:sp macro="" textlink="">
      <xdr:nvSpPr>
        <xdr:cNvPr id="5" name="線吹き出し 2 (枠付き) 4" hidden="1">
          <a:extLst>
            <a:ext uri="{FF2B5EF4-FFF2-40B4-BE49-F238E27FC236}">
              <a16:creationId xmlns:a16="http://schemas.microsoft.com/office/drawing/2014/main" id="{00000000-0008-0000-0400-000005000000}"/>
            </a:ext>
          </a:extLst>
        </xdr:cNvPr>
        <xdr:cNvSpPr/>
      </xdr:nvSpPr>
      <xdr:spPr>
        <a:xfrm flipH="1">
          <a:off x="51198235" y="4309382"/>
          <a:ext cx="2159566" cy="825867"/>
        </a:xfrm>
        <a:prstGeom prst="borderCallout2">
          <a:avLst>
            <a:gd name="adj1" fmla="val 18750"/>
            <a:gd name="adj2" fmla="val -1622"/>
            <a:gd name="adj3" fmla="val 18750"/>
            <a:gd name="adj4" fmla="val -16667"/>
            <a:gd name="adj5" fmla="val -236185"/>
            <a:gd name="adj6" fmla="val -70626"/>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検索キーに一致する</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前月</a:t>
          </a:r>
          <a:r>
            <a:rPr kumimoji="1" lang="en-US" altLang="ja-JP" sz="1100">
              <a:solidFill>
                <a:srgbClr val="FF0000"/>
              </a:solidFill>
              <a:latin typeface="ＭＳ ゴシック" panose="020B0609070205080204" pitchFamily="49" charset="-128"/>
              <a:ea typeface="ＭＳ ゴシック" panose="020B0609070205080204" pitchFamily="49" charset="-128"/>
            </a:rPr>
            <a:t>6</a:t>
          </a:r>
          <a:r>
            <a:rPr kumimoji="1" lang="ja-JP" altLang="en-US" sz="1100">
              <a:solidFill>
                <a:srgbClr val="FF0000"/>
              </a:solidFill>
              <a:latin typeface="ＭＳ ゴシック" panose="020B0609070205080204" pitchFamily="49" charset="-128"/>
              <a:ea typeface="ＭＳ ゴシック" panose="020B0609070205080204" pitchFamily="49" charset="-128"/>
            </a:rPr>
            <a:t>月集計表の</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余白の当月までの集合研修日数</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（累計）を取得</a:t>
          </a:r>
        </a:p>
      </xdr:txBody>
    </xdr:sp>
    <xdr:clientData/>
  </xdr:oneCellAnchor>
  <xdr:oneCellAnchor>
    <xdr:from>
      <xdr:col>79</xdr:col>
      <xdr:colOff>1744118</xdr:colOff>
      <xdr:row>1</xdr:row>
      <xdr:rowOff>244929</xdr:rowOff>
    </xdr:from>
    <xdr:ext cx="2018501" cy="825867"/>
    <xdr:sp macro="" textlink="">
      <xdr:nvSpPr>
        <xdr:cNvPr id="6" name="線吹き出し 2 (枠付き) 5" hidden="1">
          <a:extLst>
            <a:ext uri="{FF2B5EF4-FFF2-40B4-BE49-F238E27FC236}">
              <a16:creationId xmlns:a16="http://schemas.microsoft.com/office/drawing/2014/main" id="{00000000-0008-0000-0400-000006000000}"/>
            </a:ext>
          </a:extLst>
        </xdr:cNvPr>
        <xdr:cNvSpPr/>
      </xdr:nvSpPr>
      <xdr:spPr>
        <a:xfrm>
          <a:off x="50683568" y="549729"/>
          <a:ext cx="2018501" cy="825867"/>
        </a:xfrm>
        <a:prstGeom prst="borderCallout2">
          <a:avLst>
            <a:gd name="adj1" fmla="val 18750"/>
            <a:gd name="adj2" fmla="val -8333"/>
            <a:gd name="adj3" fmla="val 18750"/>
            <a:gd name="adj4" fmla="val -16667"/>
            <a:gd name="adj5" fmla="val 147145"/>
            <a:gd name="adj6" fmla="val -34761"/>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集計表の以下項目を文字結合</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・区分</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a:t>
          </a:r>
          <a:r>
            <a:rPr kumimoji="1" lang="en-US" altLang="ja-JP" sz="1100">
              <a:solidFill>
                <a:srgbClr val="FF0000"/>
              </a:solidFill>
              <a:latin typeface="ＭＳ ゴシック" panose="020B0609070205080204" pitchFamily="49" charset="-128"/>
              <a:ea typeface="ＭＳ ゴシック" panose="020B0609070205080204" pitchFamily="49" charset="-128"/>
            </a:rPr>
            <a:t>ID</a:t>
          </a: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・氏名</a:t>
          </a:r>
        </a:p>
      </xdr:txBody>
    </xdr:sp>
    <xdr:clientData/>
  </xdr:oneCellAnchor>
  <xdr:oneCellAnchor>
    <xdr:from>
      <xdr:col>79</xdr:col>
      <xdr:colOff>0</xdr:colOff>
      <xdr:row>5</xdr:row>
      <xdr:rowOff>-1</xdr:rowOff>
    </xdr:from>
    <xdr:ext cx="1031051" cy="275717"/>
    <xdr:sp macro="" textlink="">
      <xdr:nvSpPr>
        <xdr:cNvPr id="7" name="線吹き出し 2 (枠付き) 6" hidden="1">
          <a:extLst>
            <a:ext uri="{FF2B5EF4-FFF2-40B4-BE49-F238E27FC236}">
              <a16:creationId xmlns:a16="http://schemas.microsoft.com/office/drawing/2014/main" id="{00000000-0008-0000-0400-000007000000}"/>
            </a:ext>
          </a:extLst>
        </xdr:cNvPr>
        <xdr:cNvSpPr/>
      </xdr:nvSpPr>
      <xdr:spPr>
        <a:xfrm flipH="1">
          <a:off x="48939450" y="1314449"/>
          <a:ext cx="1031051" cy="275717"/>
        </a:xfrm>
        <a:prstGeom prst="borderCallout2">
          <a:avLst>
            <a:gd name="adj1" fmla="val 18750"/>
            <a:gd name="adj2" fmla="val -8333"/>
            <a:gd name="adj3" fmla="val 18750"/>
            <a:gd name="adj4" fmla="val -16667"/>
            <a:gd name="adj5" fmla="val 161853"/>
            <a:gd name="adj6" fmla="val -58912"/>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すべて追加行</a:t>
          </a:r>
        </a:p>
      </xdr:txBody>
    </xdr:sp>
    <xdr:clientData/>
  </xdr:oneCellAnchor>
  <xdr:twoCellAnchor>
    <xdr:from>
      <xdr:col>51</xdr:col>
      <xdr:colOff>1170216</xdr:colOff>
      <xdr:row>1</xdr:row>
      <xdr:rowOff>27215</xdr:rowOff>
    </xdr:from>
    <xdr:to>
      <xdr:col>54</xdr:col>
      <xdr:colOff>395084</xdr:colOff>
      <xdr:row>5</xdr:row>
      <xdr:rowOff>25294</xdr:rowOff>
    </xdr:to>
    <xdr:sp macro="" textlink="">
      <xdr:nvSpPr>
        <xdr:cNvPr id="8" name="テキスト ボックス 7">
          <a:extLst>
            <a:ext uri="{FF2B5EF4-FFF2-40B4-BE49-F238E27FC236}">
              <a16:creationId xmlns:a16="http://schemas.microsoft.com/office/drawing/2014/main" id="{00000000-0008-0000-0400-000008000000}"/>
            </a:ext>
          </a:extLst>
        </xdr:cNvPr>
        <xdr:cNvSpPr txBox="1"/>
      </xdr:nvSpPr>
      <xdr:spPr>
        <a:xfrm>
          <a:off x="26840091" y="332015"/>
          <a:ext cx="2796743" cy="100772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a:t>		</a:t>
          </a:r>
          <a:endParaRPr lang="ja-JP" altLang="en-US"/>
        </a:p>
      </xdr:txBody>
    </xdr:sp>
    <xdr:clientData/>
  </xdr:twoCellAnchor>
  <xdr:twoCellAnchor>
    <xdr:from>
      <xdr:col>52</xdr:col>
      <xdr:colOff>40820</xdr:colOff>
      <xdr:row>1</xdr:row>
      <xdr:rowOff>27215</xdr:rowOff>
    </xdr:from>
    <xdr:to>
      <xdr:col>53</xdr:col>
      <xdr:colOff>953639</xdr:colOff>
      <xdr:row>6</xdr:row>
      <xdr:rowOff>256135</xdr:rowOff>
    </xdr:to>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26901320" y="332015"/>
          <a:ext cx="2103444" cy="1276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100" b="0" u="sng">
              <a:latin typeface="+mn-ea"/>
              <a:ea typeface="+mn-ea"/>
            </a:rPr>
            <a:t>定着率（</a:t>
          </a:r>
          <a:r>
            <a:rPr kumimoji="1" lang="ja-JP" altLang="en-US" sz="1100" b="1" u="sng">
              <a:latin typeface="+mn-ea"/>
              <a:ea typeface="+mn-ea"/>
            </a:rPr>
            <a:t>ＦＷ１</a:t>
          </a:r>
          <a:r>
            <a:rPr kumimoji="1" lang="ja-JP" altLang="en-US" sz="1100" b="0" u="sng">
              <a:latin typeface="+mn-ea"/>
              <a:ea typeface="+mn-ea"/>
            </a:rPr>
            <a:t>月額上限）</a:t>
          </a:r>
        </a:p>
        <a:p>
          <a:pPr algn="l">
            <a:lnSpc>
              <a:spcPts val="1300"/>
            </a:lnSpc>
          </a:pPr>
          <a:r>
            <a:rPr kumimoji="1" lang="en-US" altLang="ja-JP" sz="1100" b="0">
              <a:latin typeface="+mn-ea"/>
              <a:ea typeface="+mn-ea"/>
            </a:rPr>
            <a:t>100</a:t>
          </a:r>
          <a:r>
            <a:rPr kumimoji="1" lang="ja-JP" altLang="en-US" sz="1100" b="0">
              <a:latin typeface="+mn-ea"/>
              <a:ea typeface="+mn-ea"/>
            </a:rPr>
            <a:t>％</a:t>
          </a:r>
        </a:p>
        <a:p>
          <a:pPr algn="l">
            <a:lnSpc>
              <a:spcPts val="1300"/>
            </a:lnSpc>
          </a:pPr>
          <a:r>
            <a:rPr kumimoji="1" lang="en-US" altLang="ja-JP" sz="1100" b="0">
              <a:latin typeface="+mn-ea"/>
              <a:ea typeface="+mn-ea"/>
            </a:rPr>
            <a:t> 80</a:t>
          </a:r>
          <a:r>
            <a:rPr kumimoji="1" lang="ja-JP" altLang="en-US" sz="1100" b="0">
              <a:latin typeface="+mn-ea"/>
              <a:ea typeface="+mn-ea"/>
            </a:rPr>
            <a:t>％以上～</a:t>
          </a:r>
          <a:r>
            <a:rPr kumimoji="1" lang="en-US" altLang="ja-JP" sz="1100" b="0">
              <a:latin typeface="+mn-ea"/>
              <a:ea typeface="+mn-ea"/>
            </a:rPr>
            <a:t>100</a:t>
          </a:r>
          <a:r>
            <a:rPr kumimoji="1" lang="ja-JP" altLang="en-US" sz="1100" b="0">
              <a:latin typeface="+mn-ea"/>
              <a:ea typeface="+mn-ea"/>
            </a:rPr>
            <a:t>％未満</a:t>
          </a:r>
        </a:p>
        <a:p>
          <a:pPr algn="l"/>
          <a:r>
            <a:rPr kumimoji="1" lang="en-US" altLang="ja-JP" sz="1100" b="0">
              <a:latin typeface="+mn-ea"/>
              <a:ea typeface="+mn-ea"/>
            </a:rPr>
            <a:t> 60</a:t>
          </a:r>
          <a:r>
            <a:rPr kumimoji="1" lang="ja-JP" altLang="en-US" sz="1100" b="0">
              <a:latin typeface="+mn-ea"/>
              <a:ea typeface="+mn-ea"/>
            </a:rPr>
            <a:t>％以上～ </a:t>
          </a:r>
          <a:r>
            <a:rPr kumimoji="1" lang="en-US" altLang="ja-JP" sz="1100" b="0">
              <a:latin typeface="+mn-ea"/>
              <a:ea typeface="+mn-ea"/>
            </a:rPr>
            <a:t>80</a:t>
          </a:r>
          <a:r>
            <a:rPr kumimoji="1" lang="ja-JP" altLang="en-US" sz="1100" b="0">
              <a:latin typeface="+mn-ea"/>
              <a:ea typeface="+mn-ea"/>
            </a:rPr>
            <a:t>％未満</a:t>
          </a:r>
        </a:p>
        <a:p>
          <a:pPr algn="l">
            <a:lnSpc>
              <a:spcPts val="1000"/>
            </a:lnSpc>
          </a:pPr>
          <a:r>
            <a:rPr kumimoji="1" lang="en-US" altLang="ja-JP" sz="1100" b="0">
              <a:latin typeface="+mn-ea"/>
              <a:ea typeface="+mn-ea"/>
            </a:rPr>
            <a:t> 0</a:t>
          </a:r>
          <a:r>
            <a:rPr kumimoji="1" lang="ja-JP" altLang="en-US" sz="1100" b="0">
              <a:latin typeface="+mn-ea"/>
              <a:ea typeface="+mn-ea"/>
            </a:rPr>
            <a:t>％　　 　～</a:t>
          </a:r>
          <a:r>
            <a:rPr kumimoji="1" lang="ja-JP" altLang="en-US" sz="1100" b="0" baseline="0">
              <a:latin typeface="+mn-ea"/>
              <a:ea typeface="+mn-ea"/>
            </a:rPr>
            <a:t>  </a:t>
          </a:r>
          <a:r>
            <a:rPr kumimoji="1" lang="en-US" altLang="ja-JP" sz="1100" b="0">
              <a:latin typeface="+mn-ea"/>
              <a:ea typeface="+mn-ea"/>
            </a:rPr>
            <a:t>60</a:t>
          </a:r>
          <a:r>
            <a:rPr kumimoji="1" lang="ja-JP" altLang="en-US" sz="1100" b="0">
              <a:latin typeface="+mn-ea"/>
              <a:ea typeface="+mn-ea"/>
            </a:rPr>
            <a:t>％未満</a:t>
          </a:r>
        </a:p>
      </xdr:txBody>
    </xdr:sp>
    <xdr:clientData/>
  </xdr:twoCellAnchor>
  <xdr:twoCellAnchor>
    <xdr:from>
      <xdr:col>53</xdr:col>
      <xdr:colOff>435432</xdr:colOff>
      <xdr:row>1</xdr:row>
      <xdr:rowOff>204105</xdr:rowOff>
    </xdr:from>
    <xdr:to>
      <xdr:col>54</xdr:col>
      <xdr:colOff>489735</xdr:colOff>
      <xdr:row>6</xdr:row>
      <xdr:rowOff>244189</xdr:rowOff>
    </xdr:to>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28486557" y="508905"/>
          <a:ext cx="1244928" cy="10973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100" b="0">
              <a:latin typeface="+mn-ea"/>
              <a:ea typeface="+mn-ea"/>
            </a:rPr>
            <a:t>（</a:t>
          </a:r>
          <a:r>
            <a:rPr kumimoji="1" lang="en-US" altLang="ja-JP" sz="1100" b="0">
              <a:latin typeface="+mn-ea"/>
              <a:ea typeface="+mn-ea"/>
            </a:rPr>
            <a:t>94,500</a:t>
          </a:r>
          <a:r>
            <a:rPr kumimoji="1" lang="ja-JP" altLang="en-US" sz="1100" b="0">
              <a:latin typeface="+mn-ea"/>
              <a:ea typeface="+mn-ea"/>
            </a:rPr>
            <a:t>円）</a:t>
          </a:r>
        </a:p>
        <a:p>
          <a:pPr algn="l">
            <a:lnSpc>
              <a:spcPts val="1300"/>
            </a:lnSpc>
          </a:pPr>
          <a:r>
            <a:rPr kumimoji="1" lang="ja-JP" altLang="en-US" sz="1100" b="0">
              <a:latin typeface="+mn-ea"/>
              <a:ea typeface="+mn-ea"/>
            </a:rPr>
            <a:t>（</a:t>
          </a:r>
          <a:r>
            <a:rPr kumimoji="1" lang="en-US" altLang="ja-JP" sz="1100" b="0">
              <a:latin typeface="+mn-ea"/>
              <a:ea typeface="+mn-ea"/>
            </a:rPr>
            <a:t>90,000</a:t>
          </a:r>
          <a:r>
            <a:rPr kumimoji="1" lang="ja-JP" altLang="en-US" sz="1100" b="0">
              <a:latin typeface="+mn-ea"/>
              <a:ea typeface="+mn-ea"/>
            </a:rPr>
            <a:t>円）</a:t>
          </a:r>
        </a:p>
        <a:p>
          <a:pPr algn="l">
            <a:lnSpc>
              <a:spcPts val="1200"/>
            </a:lnSpc>
          </a:pPr>
          <a:r>
            <a:rPr kumimoji="1" lang="ja-JP" altLang="en-US" sz="1100" b="0">
              <a:latin typeface="+mn-ea"/>
              <a:ea typeface="+mn-ea"/>
            </a:rPr>
            <a:t>（</a:t>
          </a:r>
          <a:r>
            <a:rPr kumimoji="1" lang="en-US" altLang="ja-JP" sz="1100" b="0">
              <a:latin typeface="+mn-ea"/>
              <a:ea typeface="+mn-ea"/>
            </a:rPr>
            <a:t>85,500</a:t>
          </a:r>
          <a:r>
            <a:rPr kumimoji="1" lang="ja-JP" altLang="en-US" sz="1100" b="0">
              <a:latin typeface="+mn-ea"/>
              <a:ea typeface="+mn-ea"/>
            </a:rPr>
            <a:t>円）</a:t>
          </a:r>
        </a:p>
        <a:p>
          <a:pPr algn="l">
            <a:lnSpc>
              <a:spcPts val="1300"/>
            </a:lnSpc>
          </a:pPr>
          <a:r>
            <a:rPr kumimoji="1" lang="ja-JP" altLang="en-US" sz="1100" b="0">
              <a:latin typeface="+mn-ea"/>
              <a:ea typeface="+mn-ea"/>
            </a:rPr>
            <a:t>（</a:t>
          </a:r>
          <a:r>
            <a:rPr kumimoji="1" lang="en-US" altLang="ja-JP" sz="1100" b="0">
              <a:latin typeface="+mn-ea"/>
              <a:ea typeface="+mn-ea"/>
            </a:rPr>
            <a:t>81,000</a:t>
          </a:r>
          <a:r>
            <a:rPr kumimoji="1" lang="ja-JP" altLang="en-US" sz="1100" b="0">
              <a:latin typeface="+mn-ea"/>
              <a:ea typeface="+mn-ea"/>
            </a:rPr>
            <a:t>円）</a:t>
          </a:r>
        </a:p>
      </xdr:txBody>
    </xdr:sp>
    <xdr:clientData/>
  </xdr:twoCellAnchor>
  <xdr:twoCellAnchor>
    <xdr:from>
      <xdr:col>49</xdr:col>
      <xdr:colOff>27213</xdr:colOff>
      <xdr:row>0</xdr:row>
      <xdr:rowOff>81644</xdr:rowOff>
    </xdr:from>
    <xdr:to>
      <xdr:col>55</xdr:col>
      <xdr:colOff>1111016</xdr:colOff>
      <xdr:row>1</xdr:row>
      <xdr:rowOff>163286</xdr:rowOff>
    </xdr:to>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23315838" y="81644"/>
          <a:ext cx="8227553" cy="3864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400" b="0" u="none">
              <a:solidFill>
                <a:srgbClr val="FF0000"/>
              </a:solidFill>
              <a:latin typeface="+mn-ea"/>
              <a:ea typeface="+mn-ea"/>
            </a:rPr>
            <a:t>←様式</a:t>
          </a:r>
          <a:r>
            <a:rPr kumimoji="1" lang="en-US" altLang="ja-JP" sz="1400" b="0" u="none">
              <a:solidFill>
                <a:srgbClr val="FF0000"/>
              </a:solidFill>
              <a:latin typeface="+mn-ea"/>
              <a:ea typeface="+mn-ea"/>
            </a:rPr>
            <a:t>2-4</a:t>
          </a:r>
          <a:r>
            <a:rPr kumimoji="1" lang="ja-JP" altLang="en-US" sz="1400" b="0" u="none">
              <a:solidFill>
                <a:srgbClr val="FF0000"/>
              </a:solidFill>
              <a:latin typeface="+mn-ea"/>
              <a:ea typeface="+mn-ea"/>
            </a:rPr>
            <a:t>に入力した定着率を入力して下さい</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82</xdr:col>
      <xdr:colOff>483454</xdr:colOff>
      <xdr:row>31</xdr:row>
      <xdr:rowOff>190500</xdr:rowOff>
    </xdr:from>
    <xdr:ext cx="1313180" cy="275717"/>
    <xdr:sp macro="" textlink="">
      <xdr:nvSpPr>
        <xdr:cNvPr id="2" name="線吹き出し 2 (枠付き) 1" hidden="1">
          <a:extLst>
            <a:ext uri="{FF2B5EF4-FFF2-40B4-BE49-F238E27FC236}">
              <a16:creationId xmlns:a16="http://schemas.microsoft.com/office/drawing/2014/main" id="{00000000-0008-0000-0500-000002000000}"/>
            </a:ext>
          </a:extLst>
        </xdr:cNvPr>
        <xdr:cNvSpPr/>
      </xdr:nvSpPr>
      <xdr:spPr>
        <a:xfrm>
          <a:off x="53785354" y="6791325"/>
          <a:ext cx="1313180" cy="275717"/>
        </a:xfrm>
        <a:prstGeom prst="borderCallout2">
          <a:avLst>
            <a:gd name="adj1" fmla="val 18750"/>
            <a:gd name="adj2" fmla="val -8333"/>
            <a:gd name="adj3" fmla="val 18750"/>
            <a:gd name="adj4" fmla="val -16667"/>
            <a:gd name="adj5" fmla="val -145582"/>
            <a:gd name="adj6" fmla="val -47934"/>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集計表の同名項目</a:t>
          </a:r>
        </a:p>
      </xdr:txBody>
    </xdr:sp>
    <xdr:clientData/>
  </xdr:oneCellAnchor>
  <xdr:oneCellAnchor>
    <xdr:from>
      <xdr:col>79</xdr:col>
      <xdr:colOff>1238250</xdr:colOff>
      <xdr:row>32</xdr:row>
      <xdr:rowOff>16009</xdr:rowOff>
    </xdr:from>
    <xdr:ext cx="1313180" cy="275717"/>
    <xdr:sp macro="" textlink="">
      <xdr:nvSpPr>
        <xdr:cNvPr id="3" name="線吹き出し 2 (枠付き) 2" hidden="1">
          <a:extLst>
            <a:ext uri="{FF2B5EF4-FFF2-40B4-BE49-F238E27FC236}">
              <a16:creationId xmlns:a16="http://schemas.microsoft.com/office/drawing/2014/main" id="{00000000-0008-0000-0500-000003000000}"/>
            </a:ext>
          </a:extLst>
        </xdr:cNvPr>
        <xdr:cNvSpPr/>
      </xdr:nvSpPr>
      <xdr:spPr>
        <a:xfrm flipH="1">
          <a:off x="50177700" y="6845434"/>
          <a:ext cx="1313180" cy="275717"/>
        </a:xfrm>
        <a:prstGeom prst="borderCallout2">
          <a:avLst>
            <a:gd name="adj1" fmla="val 18750"/>
            <a:gd name="adj2" fmla="val -1622"/>
            <a:gd name="adj3" fmla="val 18750"/>
            <a:gd name="adj4" fmla="val -16667"/>
            <a:gd name="adj5" fmla="val -161609"/>
            <a:gd name="adj6" fmla="val -39209"/>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集計表の同名項目</a:t>
          </a:r>
        </a:p>
      </xdr:txBody>
    </xdr:sp>
    <xdr:clientData/>
  </xdr:oneCellAnchor>
  <xdr:oneCellAnchor>
    <xdr:from>
      <xdr:col>79</xdr:col>
      <xdr:colOff>857248</xdr:colOff>
      <xdr:row>10</xdr:row>
      <xdr:rowOff>1238252</xdr:rowOff>
    </xdr:from>
    <xdr:ext cx="2159566" cy="825867"/>
    <xdr:sp macro="" textlink="">
      <xdr:nvSpPr>
        <xdr:cNvPr id="4" name="線吹き出し 2 (枠付き) 3" hidden="1">
          <a:extLst>
            <a:ext uri="{FF2B5EF4-FFF2-40B4-BE49-F238E27FC236}">
              <a16:creationId xmlns:a16="http://schemas.microsoft.com/office/drawing/2014/main" id="{00000000-0008-0000-0500-000004000000}"/>
            </a:ext>
          </a:extLst>
        </xdr:cNvPr>
        <xdr:cNvSpPr/>
      </xdr:nvSpPr>
      <xdr:spPr>
        <a:xfrm flipH="1">
          <a:off x="49796698" y="2409827"/>
          <a:ext cx="2159566" cy="825867"/>
        </a:xfrm>
        <a:prstGeom prst="borderCallout2">
          <a:avLst>
            <a:gd name="adj1" fmla="val 18750"/>
            <a:gd name="adj2" fmla="val -1622"/>
            <a:gd name="adj3" fmla="val 18750"/>
            <a:gd name="adj4" fmla="val -16667"/>
            <a:gd name="adj5" fmla="val -10503"/>
            <a:gd name="adj6" fmla="val -63065"/>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検索キーに一致する</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前月</a:t>
          </a:r>
          <a:r>
            <a:rPr kumimoji="1" lang="en-US" altLang="ja-JP" sz="1100">
              <a:solidFill>
                <a:srgbClr val="FF0000"/>
              </a:solidFill>
              <a:latin typeface="ＭＳ ゴシック" panose="020B0609070205080204" pitchFamily="49" charset="-128"/>
              <a:ea typeface="ＭＳ ゴシック" panose="020B0609070205080204" pitchFamily="49" charset="-128"/>
            </a:rPr>
            <a:t>6</a:t>
          </a:r>
          <a:r>
            <a:rPr kumimoji="1" lang="ja-JP" altLang="en-US" sz="1100">
              <a:solidFill>
                <a:srgbClr val="FF0000"/>
              </a:solidFill>
              <a:latin typeface="ＭＳ ゴシック" panose="020B0609070205080204" pitchFamily="49" charset="-128"/>
              <a:ea typeface="ＭＳ ゴシック" panose="020B0609070205080204" pitchFamily="49" charset="-128"/>
            </a:rPr>
            <a:t>月集計表の</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余白の当月までの実地研修日数</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（累計）を取得</a:t>
          </a:r>
        </a:p>
      </xdr:txBody>
    </xdr:sp>
    <xdr:clientData/>
  </xdr:oneCellAnchor>
  <xdr:oneCellAnchor>
    <xdr:from>
      <xdr:col>79</xdr:col>
      <xdr:colOff>2258785</xdr:colOff>
      <xdr:row>20</xdr:row>
      <xdr:rowOff>13607</xdr:rowOff>
    </xdr:from>
    <xdr:ext cx="2159566" cy="825867"/>
    <xdr:sp macro="" textlink="">
      <xdr:nvSpPr>
        <xdr:cNvPr id="5" name="線吹き出し 2 (枠付き) 4" hidden="1">
          <a:extLst>
            <a:ext uri="{FF2B5EF4-FFF2-40B4-BE49-F238E27FC236}">
              <a16:creationId xmlns:a16="http://schemas.microsoft.com/office/drawing/2014/main" id="{00000000-0008-0000-0500-000005000000}"/>
            </a:ext>
          </a:extLst>
        </xdr:cNvPr>
        <xdr:cNvSpPr/>
      </xdr:nvSpPr>
      <xdr:spPr>
        <a:xfrm flipH="1">
          <a:off x="51198235" y="4309382"/>
          <a:ext cx="2159566" cy="825867"/>
        </a:xfrm>
        <a:prstGeom prst="borderCallout2">
          <a:avLst>
            <a:gd name="adj1" fmla="val 18750"/>
            <a:gd name="adj2" fmla="val -1622"/>
            <a:gd name="adj3" fmla="val 18750"/>
            <a:gd name="adj4" fmla="val -16667"/>
            <a:gd name="adj5" fmla="val -236185"/>
            <a:gd name="adj6" fmla="val -70626"/>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検索キーに一致する</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前月</a:t>
          </a:r>
          <a:r>
            <a:rPr kumimoji="1" lang="en-US" altLang="ja-JP" sz="1100">
              <a:solidFill>
                <a:srgbClr val="FF0000"/>
              </a:solidFill>
              <a:latin typeface="ＭＳ ゴシック" panose="020B0609070205080204" pitchFamily="49" charset="-128"/>
              <a:ea typeface="ＭＳ ゴシック" panose="020B0609070205080204" pitchFamily="49" charset="-128"/>
            </a:rPr>
            <a:t>6</a:t>
          </a:r>
          <a:r>
            <a:rPr kumimoji="1" lang="ja-JP" altLang="en-US" sz="1100">
              <a:solidFill>
                <a:srgbClr val="FF0000"/>
              </a:solidFill>
              <a:latin typeface="ＭＳ ゴシック" panose="020B0609070205080204" pitchFamily="49" charset="-128"/>
              <a:ea typeface="ＭＳ ゴシック" panose="020B0609070205080204" pitchFamily="49" charset="-128"/>
            </a:rPr>
            <a:t>月集計表の</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余白の当月までの集合研修日数</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（累計）を取得</a:t>
          </a:r>
        </a:p>
      </xdr:txBody>
    </xdr:sp>
    <xdr:clientData/>
  </xdr:oneCellAnchor>
  <xdr:oneCellAnchor>
    <xdr:from>
      <xdr:col>79</xdr:col>
      <xdr:colOff>1744118</xdr:colOff>
      <xdr:row>1</xdr:row>
      <xdr:rowOff>244929</xdr:rowOff>
    </xdr:from>
    <xdr:ext cx="2018501" cy="825867"/>
    <xdr:sp macro="" textlink="">
      <xdr:nvSpPr>
        <xdr:cNvPr id="6" name="線吹き出し 2 (枠付き) 5" hidden="1">
          <a:extLst>
            <a:ext uri="{FF2B5EF4-FFF2-40B4-BE49-F238E27FC236}">
              <a16:creationId xmlns:a16="http://schemas.microsoft.com/office/drawing/2014/main" id="{00000000-0008-0000-0500-000006000000}"/>
            </a:ext>
          </a:extLst>
        </xdr:cNvPr>
        <xdr:cNvSpPr/>
      </xdr:nvSpPr>
      <xdr:spPr>
        <a:xfrm>
          <a:off x="50683568" y="549729"/>
          <a:ext cx="2018501" cy="825867"/>
        </a:xfrm>
        <a:prstGeom prst="borderCallout2">
          <a:avLst>
            <a:gd name="adj1" fmla="val 18750"/>
            <a:gd name="adj2" fmla="val -8333"/>
            <a:gd name="adj3" fmla="val 18750"/>
            <a:gd name="adj4" fmla="val -16667"/>
            <a:gd name="adj5" fmla="val 147145"/>
            <a:gd name="adj6" fmla="val -34761"/>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集計表の以下項目を文字結合</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・区分</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a:t>
          </a:r>
          <a:r>
            <a:rPr kumimoji="1" lang="en-US" altLang="ja-JP" sz="1100">
              <a:solidFill>
                <a:srgbClr val="FF0000"/>
              </a:solidFill>
              <a:latin typeface="ＭＳ ゴシック" panose="020B0609070205080204" pitchFamily="49" charset="-128"/>
              <a:ea typeface="ＭＳ ゴシック" panose="020B0609070205080204" pitchFamily="49" charset="-128"/>
            </a:rPr>
            <a:t>ID</a:t>
          </a: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・氏名</a:t>
          </a:r>
        </a:p>
      </xdr:txBody>
    </xdr:sp>
    <xdr:clientData/>
  </xdr:oneCellAnchor>
  <xdr:oneCellAnchor>
    <xdr:from>
      <xdr:col>79</xdr:col>
      <xdr:colOff>0</xdr:colOff>
      <xdr:row>5</xdr:row>
      <xdr:rowOff>-1</xdr:rowOff>
    </xdr:from>
    <xdr:ext cx="1031051" cy="275717"/>
    <xdr:sp macro="" textlink="">
      <xdr:nvSpPr>
        <xdr:cNvPr id="7" name="線吹き出し 2 (枠付き) 6" hidden="1">
          <a:extLst>
            <a:ext uri="{FF2B5EF4-FFF2-40B4-BE49-F238E27FC236}">
              <a16:creationId xmlns:a16="http://schemas.microsoft.com/office/drawing/2014/main" id="{00000000-0008-0000-0500-000007000000}"/>
            </a:ext>
          </a:extLst>
        </xdr:cNvPr>
        <xdr:cNvSpPr/>
      </xdr:nvSpPr>
      <xdr:spPr>
        <a:xfrm flipH="1">
          <a:off x="48939450" y="1314449"/>
          <a:ext cx="1031051" cy="275717"/>
        </a:xfrm>
        <a:prstGeom prst="borderCallout2">
          <a:avLst>
            <a:gd name="adj1" fmla="val 18750"/>
            <a:gd name="adj2" fmla="val -8333"/>
            <a:gd name="adj3" fmla="val 18750"/>
            <a:gd name="adj4" fmla="val -16667"/>
            <a:gd name="adj5" fmla="val 161853"/>
            <a:gd name="adj6" fmla="val -58912"/>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すべて追加行</a:t>
          </a:r>
        </a:p>
      </xdr:txBody>
    </xdr:sp>
    <xdr:clientData/>
  </xdr:oneCellAnchor>
  <xdr:twoCellAnchor>
    <xdr:from>
      <xdr:col>51</xdr:col>
      <xdr:colOff>1170216</xdr:colOff>
      <xdr:row>1</xdr:row>
      <xdr:rowOff>27215</xdr:rowOff>
    </xdr:from>
    <xdr:to>
      <xdr:col>54</xdr:col>
      <xdr:colOff>395084</xdr:colOff>
      <xdr:row>5</xdr:row>
      <xdr:rowOff>25294</xdr:rowOff>
    </xdr:to>
    <xdr:sp macro="" textlink="">
      <xdr:nvSpPr>
        <xdr:cNvPr id="8" name="テキスト ボックス 7">
          <a:extLst>
            <a:ext uri="{FF2B5EF4-FFF2-40B4-BE49-F238E27FC236}">
              <a16:creationId xmlns:a16="http://schemas.microsoft.com/office/drawing/2014/main" id="{00000000-0008-0000-0500-000008000000}"/>
            </a:ext>
          </a:extLst>
        </xdr:cNvPr>
        <xdr:cNvSpPr txBox="1"/>
      </xdr:nvSpPr>
      <xdr:spPr>
        <a:xfrm>
          <a:off x="26840091" y="332015"/>
          <a:ext cx="2796743" cy="100772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a:t>		</a:t>
          </a:r>
          <a:endParaRPr lang="ja-JP" altLang="en-US"/>
        </a:p>
      </xdr:txBody>
    </xdr:sp>
    <xdr:clientData/>
  </xdr:twoCellAnchor>
  <xdr:twoCellAnchor>
    <xdr:from>
      <xdr:col>52</xdr:col>
      <xdr:colOff>40820</xdr:colOff>
      <xdr:row>1</xdr:row>
      <xdr:rowOff>27215</xdr:rowOff>
    </xdr:from>
    <xdr:to>
      <xdr:col>53</xdr:col>
      <xdr:colOff>953639</xdr:colOff>
      <xdr:row>6</xdr:row>
      <xdr:rowOff>256135</xdr:rowOff>
    </xdr:to>
    <xdr:sp macro="" textlink="">
      <xdr:nvSpPr>
        <xdr:cNvPr id="9" name="テキスト ボックス 8">
          <a:extLst>
            <a:ext uri="{FF2B5EF4-FFF2-40B4-BE49-F238E27FC236}">
              <a16:creationId xmlns:a16="http://schemas.microsoft.com/office/drawing/2014/main" id="{00000000-0008-0000-0500-000009000000}"/>
            </a:ext>
          </a:extLst>
        </xdr:cNvPr>
        <xdr:cNvSpPr txBox="1"/>
      </xdr:nvSpPr>
      <xdr:spPr>
        <a:xfrm>
          <a:off x="26901320" y="332015"/>
          <a:ext cx="2103444" cy="1276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100" b="0" u="sng">
              <a:latin typeface="+mn-ea"/>
              <a:ea typeface="+mn-ea"/>
            </a:rPr>
            <a:t>定着率（</a:t>
          </a:r>
          <a:r>
            <a:rPr kumimoji="1" lang="ja-JP" altLang="en-US" sz="1100" b="1" u="sng">
              <a:latin typeface="+mn-ea"/>
              <a:ea typeface="+mn-ea"/>
            </a:rPr>
            <a:t>ＦＷ１</a:t>
          </a:r>
          <a:r>
            <a:rPr kumimoji="1" lang="ja-JP" altLang="en-US" sz="1100" b="0" u="sng">
              <a:latin typeface="+mn-ea"/>
              <a:ea typeface="+mn-ea"/>
            </a:rPr>
            <a:t>月額上限）</a:t>
          </a:r>
        </a:p>
        <a:p>
          <a:pPr algn="l">
            <a:lnSpc>
              <a:spcPts val="1300"/>
            </a:lnSpc>
          </a:pPr>
          <a:r>
            <a:rPr kumimoji="1" lang="en-US" altLang="ja-JP" sz="1100" b="0">
              <a:latin typeface="+mn-ea"/>
              <a:ea typeface="+mn-ea"/>
            </a:rPr>
            <a:t>100</a:t>
          </a:r>
          <a:r>
            <a:rPr kumimoji="1" lang="ja-JP" altLang="en-US" sz="1100" b="0">
              <a:latin typeface="+mn-ea"/>
              <a:ea typeface="+mn-ea"/>
            </a:rPr>
            <a:t>％</a:t>
          </a:r>
        </a:p>
        <a:p>
          <a:pPr algn="l">
            <a:lnSpc>
              <a:spcPts val="1300"/>
            </a:lnSpc>
          </a:pPr>
          <a:r>
            <a:rPr kumimoji="1" lang="en-US" altLang="ja-JP" sz="1100" b="0">
              <a:latin typeface="+mn-ea"/>
              <a:ea typeface="+mn-ea"/>
            </a:rPr>
            <a:t> 80</a:t>
          </a:r>
          <a:r>
            <a:rPr kumimoji="1" lang="ja-JP" altLang="en-US" sz="1100" b="0">
              <a:latin typeface="+mn-ea"/>
              <a:ea typeface="+mn-ea"/>
            </a:rPr>
            <a:t>％以上～</a:t>
          </a:r>
          <a:r>
            <a:rPr kumimoji="1" lang="en-US" altLang="ja-JP" sz="1100" b="0">
              <a:latin typeface="+mn-ea"/>
              <a:ea typeface="+mn-ea"/>
            </a:rPr>
            <a:t>100</a:t>
          </a:r>
          <a:r>
            <a:rPr kumimoji="1" lang="ja-JP" altLang="en-US" sz="1100" b="0">
              <a:latin typeface="+mn-ea"/>
              <a:ea typeface="+mn-ea"/>
            </a:rPr>
            <a:t>％未満</a:t>
          </a:r>
        </a:p>
        <a:p>
          <a:pPr algn="l"/>
          <a:r>
            <a:rPr kumimoji="1" lang="en-US" altLang="ja-JP" sz="1100" b="0">
              <a:latin typeface="+mn-ea"/>
              <a:ea typeface="+mn-ea"/>
            </a:rPr>
            <a:t> 60</a:t>
          </a:r>
          <a:r>
            <a:rPr kumimoji="1" lang="ja-JP" altLang="en-US" sz="1100" b="0">
              <a:latin typeface="+mn-ea"/>
              <a:ea typeface="+mn-ea"/>
            </a:rPr>
            <a:t>％以上～ </a:t>
          </a:r>
          <a:r>
            <a:rPr kumimoji="1" lang="en-US" altLang="ja-JP" sz="1100" b="0">
              <a:latin typeface="+mn-ea"/>
              <a:ea typeface="+mn-ea"/>
            </a:rPr>
            <a:t>80</a:t>
          </a:r>
          <a:r>
            <a:rPr kumimoji="1" lang="ja-JP" altLang="en-US" sz="1100" b="0">
              <a:latin typeface="+mn-ea"/>
              <a:ea typeface="+mn-ea"/>
            </a:rPr>
            <a:t>％未満</a:t>
          </a:r>
        </a:p>
        <a:p>
          <a:pPr algn="l">
            <a:lnSpc>
              <a:spcPts val="1000"/>
            </a:lnSpc>
          </a:pPr>
          <a:r>
            <a:rPr kumimoji="1" lang="en-US" altLang="ja-JP" sz="1100" b="0">
              <a:latin typeface="+mn-ea"/>
              <a:ea typeface="+mn-ea"/>
            </a:rPr>
            <a:t> 0</a:t>
          </a:r>
          <a:r>
            <a:rPr kumimoji="1" lang="ja-JP" altLang="en-US" sz="1100" b="0">
              <a:latin typeface="+mn-ea"/>
              <a:ea typeface="+mn-ea"/>
            </a:rPr>
            <a:t>％　　 　～</a:t>
          </a:r>
          <a:r>
            <a:rPr kumimoji="1" lang="ja-JP" altLang="en-US" sz="1100" b="0" baseline="0">
              <a:latin typeface="+mn-ea"/>
              <a:ea typeface="+mn-ea"/>
            </a:rPr>
            <a:t>  </a:t>
          </a:r>
          <a:r>
            <a:rPr kumimoji="1" lang="en-US" altLang="ja-JP" sz="1100" b="0">
              <a:latin typeface="+mn-ea"/>
              <a:ea typeface="+mn-ea"/>
            </a:rPr>
            <a:t>60</a:t>
          </a:r>
          <a:r>
            <a:rPr kumimoji="1" lang="ja-JP" altLang="en-US" sz="1100" b="0">
              <a:latin typeface="+mn-ea"/>
              <a:ea typeface="+mn-ea"/>
            </a:rPr>
            <a:t>％未満</a:t>
          </a:r>
        </a:p>
      </xdr:txBody>
    </xdr:sp>
    <xdr:clientData/>
  </xdr:twoCellAnchor>
  <xdr:twoCellAnchor>
    <xdr:from>
      <xdr:col>53</xdr:col>
      <xdr:colOff>435432</xdr:colOff>
      <xdr:row>1</xdr:row>
      <xdr:rowOff>204105</xdr:rowOff>
    </xdr:from>
    <xdr:to>
      <xdr:col>54</xdr:col>
      <xdr:colOff>489735</xdr:colOff>
      <xdr:row>6</xdr:row>
      <xdr:rowOff>244189</xdr:rowOff>
    </xdr:to>
    <xdr:sp macro="" textlink="">
      <xdr:nvSpPr>
        <xdr:cNvPr id="10" name="テキスト ボックス 9">
          <a:extLst>
            <a:ext uri="{FF2B5EF4-FFF2-40B4-BE49-F238E27FC236}">
              <a16:creationId xmlns:a16="http://schemas.microsoft.com/office/drawing/2014/main" id="{00000000-0008-0000-0500-00000A000000}"/>
            </a:ext>
          </a:extLst>
        </xdr:cNvPr>
        <xdr:cNvSpPr txBox="1"/>
      </xdr:nvSpPr>
      <xdr:spPr>
        <a:xfrm>
          <a:off x="28486557" y="508905"/>
          <a:ext cx="1244928" cy="10973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100" b="0">
              <a:latin typeface="+mn-ea"/>
              <a:ea typeface="+mn-ea"/>
            </a:rPr>
            <a:t>（</a:t>
          </a:r>
          <a:r>
            <a:rPr kumimoji="1" lang="en-US" altLang="ja-JP" sz="1100" b="0">
              <a:latin typeface="+mn-ea"/>
              <a:ea typeface="+mn-ea"/>
            </a:rPr>
            <a:t>94,500</a:t>
          </a:r>
          <a:r>
            <a:rPr kumimoji="1" lang="ja-JP" altLang="en-US" sz="1100" b="0">
              <a:latin typeface="+mn-ea"/>
              <a:ea typeface="+mn-ea"/>
            </a:rPr>
            <a:t>円）</a:t>
          </a:r>
        </a:p>
        <a:p>
          <a:pPr algn="l">
            <a:lnSpc>
              <a:spcPts val="1300"/>
            </a:lnSpc>
          </a:pPr>
          <a:r>
            <a:rPr kumimoji="1" lang="ja-JP" altLang="en-US" sz="1100" b="0">
              <a:latin typeface="+mn-ea"/>
              <a:ea typeface="+mn-ea"/>
            </a:rPr>
            <a:t>（</a:t>
          </a:r>
          <a:r>
            <a:rPr kumimoji="1" lang="en-US" altLang="ja-JP" sz="1100" b="0">
              <a:latin typeface="+mn-ea"/>
              <a:ea typeface="+mn-ea"/>
            </a:rPr>
            <a:t>90,000</a:t>
          </a:r>
          <a:r>
            <a:rPr kumimoji="1" lang="ja-JP" altLang="en-US" sz="1100" b="0">
              <a:latin typeface="+mn-ea"/>
              <a:ea typeface="+mn-ea"/>
            </a:rPr>
            <a:t>円）</a:t>
          </a:r>
        </a:p>
        <a:p>
          <a:pPr algn="l">
            <a:lnSpc>
              <a:spcPts val="1200"/>
            </a:lnSpc>
          </a:pPr>
          <a:r>
            <a:rPr kumimoji="1" lang="ja-JP" altLang="en-US" sz="1100" b="0">
              <a:latin typeface="+mn-ea"/>
              <a:ea typeface="+mn-ea"/>
            </a:rPr>
            <a:t>（</a:t>
          </a:r>
          <a:r>
            <a:rPr kumimoji="1" lang="en-US" altLang="ja-JP" sz="1100" b="0">
              <a:latin typeface="+mn-ea"/>
              <a:ea typeface="+mn-ea"/>
            </a:rPr>
            <a:t>85,500</a:t>
          </a:r>
          <a:r>
            <a:rPr kumimoji="1" lang="ja-JP" altLang="en-US" sz="1100" b="0">
              <a:latin typeface="+mn-ea"/>
              <a:ea typeface="+mn-ea"/>
            </a:rPr>
            <a:t>円）</a:t>
          </a:r>
        </a:p>
        <a:p>
          <a:pPr algn="l">
            <a:lnSpc>
              <a:spcPts val="1300"/>
            </a:lnSpc>
          </a:pPr>
          <a:r>
            <a:rPr kumimoji="1" lang="ja-JP" altLang="en-US" sz="1100" b="0">
              <a:latin typeface="+mn-ea"/>
              <a:ea typeface="+mn-ea"/>
            </a:rPr>
            <a:t>（</a:t>
          </a:r>
          <a:r>
            <a:rPr kumimoji="1" lang="en-US" altLang="ja-JP" sz="1100" b="0">
              <a:latin typeface="+mn-ea"/>
              <a:ea typeface="+mn-ea"/>
            </a:rPr>
            <a:t>81,000</a:t>
          </a:r>
          <a:r>
            <a:rPr kumimoji="1" lang="ja-JP" altLang="en-US" sz="1100" b="0">
              <a:latin typeface="+mn-ea"/>
              <a:ea typeface="+mn-ea"/>
            </a:rPr>
            <a:t>円）</a:t>
          </a:r>
        </a:p>
      </xdr:txBody>
    </xdr:sp>
    <xdr:clientData/>
  </xdr:twoCellAnchor>
  <xdr:twoCellAnchor>
    <xdr:from>
      <xdr:col>49</xdr:col>
      <xdr:colOff>27213</xdr:colOff>
      <xdr:row>0</xdr:row>
      <xdr:rowOff>81644</xdr:rowOff>
    </xdr:from>
    <xdr:to>
      <xdr:col>55</xdr:col>
      <xdr:colOff>1111016</xdr:colOff>
      <xdr:row>1</xdr:row>
      <xdr:rowOff>163286</xdr:rowOff>
    </xdr:to>
    <xdr:sp macro="" textlink="">
      <xdr:nvSpPr>
        <xdr:cNvPr id="11" name="テキスト ボックス 10">
          <a:extLst>
            <a:ext uri="{FF2B5EF4-FFF2-40B4-BE49-F238E27FC236}">
              <a16:creationId xmlns:a16="http://schemas.microsoft.com/office/drawing/2014/main" id="{00000000-0008-0000-0500-00000B000000}"/>
            </a:ext>
          </a:extLst>
        </xdr:cNvPr>
        <xdr:cNvSpPr txBox="1"/>
      </xdr:nvSpPr>
      <xdr:spPr>
        <a:xfrm>
          <a:off x="23315838" y="81644"/>
          <a:ext cx="8227553" cy="3864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400" b="0" u="none">
              <a:solidFill>
                <a:srgbClr val="FF0000"/>
              </a:solidFill>
              <a:latin typeface="+mn-ea"/>
              <a:ea typeface="+mn-ea"/>
            </a:rPr>
            <a:t>←様式</a:t>
          </a:r>
          <a:r>
            <a:rPr kumimoji="1" lang="en-US" altLang="ja-JP" sz="1400" b="0" u="none">
              <a:solidFill>
                <a:srgbClr val="FF0000"/>
              </a:solidFill>
              <a:latin typeface="+mn-ea"/>
              <a:ea typeface="+mn-ea"/>
            </a:rPr>
            <a:t>2-4</a:t>
          </a:r>
          <a:r>
            <a:rPr kumimoji="1" lang="ja-JP" altLang="en-US" sz="1400" b="0" u="none">
              <a:solidFill>
                <a:srgbClr val="FF0000"/>
              </a:solidFill>
              <a:latin typeface="+mn-ea"/>
              <a:ea typeface="+mn-ea"/>
            </a:rPr>
            <a:t>に入力した定着率を入力して下さい</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82</xdr:col>
      <xdr:colOff>483454</xdr:colOff>
      <xdr:row>31</xdr:row>
      <xdr:rowOff>190500</xdr:rowOff>
    </xdr:from>
    <xdr:ext cx="1313180" cy="275717"/>
    <xdr:sp macro="" textlink="">
      <xdr:nvSpPr>
        <xdr:cNvPr id="2" name="線吹き出し 2 (枠付き) 1" hidden="1">
          <a:extLst>
            <a:ext uri="{FF2B5EF4-FFF2-40B4-BE49-F238E27FC236}">
              <a16:creationId xmlns:a16="http://schemas.microsoft.com/office/drawing/2014/main" id="{00000000-0008-0000-0600-000002000000}"/>
            </a:ext>
          </a:extLst>
        </xdr:cNvPr>
        <xdr:cNvSpPr/>
      </xdr:nvSpPr>
      <xdr:spPr>
        <a:xfrm>
          <a:off x="53785354" y="6791325"/>
          <a:ext cx="1313180" cy="275717"/>
        </a:xfrm>
        <a:prstGeom prst="borderCallout2">
          <a:avLst>
            <a:gd name="adj1" fmla="val 18750"/>
            <a:gd name="adj2" fmla="val -8333"/>
            <a:gd name="adj3" fmla="val 18750"/>
            <a:gd name="adj4" fmla="val -16667"/>
            <a:gd name="adj5" fmla="val -145582"/>
            <a:gd name="adj6" fmla="val -47934"/>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集計表の同名項目</a:t>
          </a:r>
        </a:p>
      </xdr:txBody>
    </xdr:sp>
    <xdr:clientData/>
  </xdr:oneCellAnchor>
  <xdr:oneCellAnchor>
    <xdr:from>
      <xdr:col>79</xdr:col>
      <xdr:colOff>1238250</xdr:colOff>
      <xdr:row>32</xdr:row>
      <xdr:rowOff>16009</xdr:rowOff>
    </xdr:from>
    <xdr:ext cx="1313180" cy="275717"/>
    <xdr:sp macro="" textlink="">
      <xdr:nvSpPr>
        <xdr:cNvPr id="3" name="線吹き出し 2 (枠付き) 2" hidden="1">
          <a:extLst>
            <a:ext uri="{FF2B5EF4-FFF2-40B4-BE49-F238E27FC236}">
              <a16:creationId xmlns:a16="http://schemas.microsoft.com/office/drawing/2014/main" id="{00000000-0008-0000-0600-000003000000}"/>
            </a:ext>
          </a:extLst>
        </xdr:cNvPr>
        <xdr:cNvSpPr/>
      </xdr:nvSpPr>
      <xdr:spPr>
        <a:xfrm flipH="1">
          <a:off x="50177700" y="6845434"/>
          <a:ext cx="1313180" cy="275717"/>
        </a:xfrm>
        <a:prstGeom prst="borderCallout2">
          <a:avLst>
            <a:gd name="adj1" fmla="val 18750"/>
            <a:gd name="adj2" fmla="val -1622"/>
            <a:gd name="adj3" fmla="val 18750"/>
            <a:gd name="adj4" fmla="val -16667"/>
            <a:gd name="adj5" fmla="val -161609"/>
            <a:gd name="adj6" fmla="val -39209"/>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集計表の同名項目</a:t>
          </a:r>
        </a:p>
      </xdr:txBody>
    </xdr:sp>
    <xdr:clientData/>
  </xdr:oneCellAnchor>
  <xdr:oneCellAnchor>
    <xdr:from>
      <xdr:col>79</xdr:col>
      <xdr:colOff>857248</xdr:colOff>
      <xdr:row>10</xdr:row>
      <xdr:rowOff>1238252</xdr:rowOff>
    </xdr:from>
    <xdr:ext cx="2159566" cy="825867"/>
    <xdr:sp macro="" textlink="">
      <xdr:nvSpPr>
        <xdr:cNvPr id="4" name="線吹き出し 2 (枠付き) 3" hidden="1">
          <a:extLst>
            <a:ext uri="{FF2B5EF4-FFF2-40B4-BE49-F238E27FC236}">
              <a16:creationId xmlns:a16="http://schemas.microsoft.com/office/drawing/2014/main" id="{00000000-0008-0000-0600-000004000000}"/>
            </a:ext>
          </a:extLst>
        </xdr:cNvPr>
        <xdr:cNvSpPr/>
      </xdr:nvSpPr>
      <xdr:spPr>
        <a:xfrm flipH="1">
          <a:off x="49796698" y="2409827"/>
          <a:ext cx="2159566" cy="825867"/>
        </a:xfrm>
        <a:prstGeom prst="borderCallout2">
          <a:avLst>
            <a:gd name="adj1" fmla="val 18750"/>
            <a:gd name="adj2" fmla="val -1622"/>
            <a:gd name="adj3" fmla="val 18750"/>
            <a:gd name="adj4" fmla="val -16667"/>
            <a:gd name="adj5" fmla="val -10503"/>
            <a:gd name="adj6" fmla="val -63065"/>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検索キーに一致する</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前月</a:t>
          </a:r>
          <a:r>
            <a:rPr kumimoji="1" lang="en-US" altLang="ja-JP" sz="1100">
              <a:solidFill>
                <a:srgbClr val="FF0000"/>
              </a:solidFill>
              <a:latin typeface="ＭＳ ゴシック" panose="020B0609070205080204" pitchFamily="49" charset="-128"/>
              <a:ea typeface="ＭＳ ゴシック" panose="020B0609070205080204" pitchFamily="49" charset="-128"/>
            </a:rPr>
            <a:t>6</a:t>
          </a:r>
          <a:r>
            <a:rPr kumimoji="1" lang="ja-JP" altLang="en-US" sz="1100">
              <a:solidFill>
                <a:srgbClr val="FF0000"/>
              </a:solidFill>
              <a:latin typeface="ＭＳ ゴシック" panose="020B0609070205080204" pitchFamily="49" charset="-128"/>
              <a:ea typeface="ＭＳ ゴシック" panose="020B0609070205080204" pitchFamily="49" charset="-128"/>
            </a:rPr>
            <a:t>月集計表の</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余白の当月までの実地研修日数</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（累計）を取得</a:t>
          </a:r>
        </a:p>
      </xdr:txBody>
    </xdr:sp>
    <xdr:clientData/>
  </xdr:oneCellAnchor>
  <xdr:oneCellAnchor>
    <xdr:from>
      <xdr:col>79</xdr:col>
      <xdr:colOff>2258785</xdr:colOff>
      <xdr:row>20</xdr:row>
      <xdr:rowOff>13607</xdr:rowOff>
    </xdr:from>
    <xdr:ext cx="2159566" cy="825867"/>
    <xdr:sp macro="" textlink="">
      <xdr:nvSpPr>
        <xdr:cNvPr id="5" name="線吹き出し 2 (枠付き) 4" hidden="1">
          <a:extLst>
            <a:ext uri="{FF2B5EF4-FFF2-40B4-BE49-F238E27FC236}">
              <a16:creationId xmlns:a16="http://schemas.microsoft.com/office/drawing/2014/main" id="{00000000-0008-0000-0600-000005000000}"/>
            </a:ext>
          </a:extLst>
        </xdr:cNvPr>
        <xdr:cNvSpPr/>
      </xdr:nvSpPr>
      <xdr:spPr>
        <a:xfrm flipH="1">
          <a:off x="51198235" y="4309382"/>
          <a:ext cx="2159566" cy="825867"/>
        </a:xfrm>
        <a:prstGeom prst="borderCallout2">
          <a:avLst>
            <a:gd name="adj1" fmla="val 18750"/>
            <a:gd name="adj2" fmla="val -1622"/>
            <a:gd name="adj3" fmla="val 18750"/>
            <a:gd name="adj4" fmla="val -16667"/>
            <a:gd name="adj5" fmla="val -236185"/>
            <a:gd name="adj6" fmla="val -70626"/>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検索キーに一致する</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前月</a:t>
          </a:r>
          <a:r>
            <a:rPr kumimoji="1" lang="en-US" altLang="ja-JP" sz="1100">
              <a:solidFill>
                <a:srgbClr val="FF0000"/>
              </a:solidFill>
              <a:latin typeface="ＭＳ ゴシック" panose="020B0609070205080204" pitchFamily="49" charset="-128"/>
              <a:ea typeface="ＭＳ ゴシック" panose="020B0609070205080204" pitchFamily="49" charset="-128"/>
            </a:rPr>
            <a:t>6</a:t>
          </a:r>
          <a:r>
            <a:rPr kumimoji="1" lang="ja-JP" altLang="en-US" sz="1100">
              <a:solidFill>
                <a:srgbClr val="FF0000"/>
              </a:solidFill>
              <a:latin typeface="ＭＳ ゴシック" panose="020B0609070205080204" pitchFamily="49" charset="-128"/>
              <a:ea typeface="ＭＳ ゴシック" panose="020B0609070205080204" pitchFamily="49" charset="-128"/>
            </a:rPr>
            <a:t>月集計表の</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余白の当月までの集合研修日数</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（累計）を取得</a:t>
          </a:r>
        </a:p>
      </xdr:txBody>
    </xdr:sp>
    <xdr:clientData/>
  </xdr:oneCellAnchor>
  <xdr:oneCellAnchor>
    <xdr:from>
      <xdr:col>79</xdr:col>
      <xdr:colOff>1744118</xdr:colOff>
      <xdr:row>1</xdr:row>
      <xdr:rowOff>244929</xdr:rowOff>
    </xdr:from>
    <xdr:ext cx="2018501" cy="825867"/>
    <xdr:sp macro="" textlink="">
      <xdr:nvSpPr>
        <xdr:cNvPr id="6" name="線吹き出し 2 (枠付き) 5" hidden="1">
          <a:extLst>
            <a:ext uri="{FF2B5EF4-FFF2-40B4-BE49-F238E27FC236}">
              <a16:creationId xmlns:a16="http://schemas.microsoft.com/office/drawing/2014/main" id="{00000000-0008-0000-0600-000006000000}"/>
            </a:ext>
          </a:extLst>
        </xdr:cNvPr>
        <xdr:cNvSpPr/>
      </xdr:nvSpPr>
      <xdr:spPr>
        <a:xfrm>
          <a:off x="50683568" y="549729"/>
          <a:ext cx="2018501" cy="825867"/>
        </a:xfrm>
        <a:prstGeom prst="borderCallout2">
          <a:avLst>
            <a:gd name="adj1" fmla="val 18750"/>
            <a:gd name="adj2" fmla="val -8333"/>
            <a:gd name="adj3" fmla="val 18750"/>
            <a:gd name="adj4" fmla="val -16667"/>
            <a:gd name="adj5" fmla="val 147145"/>
            <a:gd name="adj6" fmla="val -34761"/>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集計表の以下項目を文字結合</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・区分</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a:t>
          </a:r>
          <a:r>
            <a:rPr kumimoji="1" lang="en-US" altLang="ja-JP" sz="1100">
              <a:solidFill>
                <a:srgbClr val="FF0000"/>
              </a:solidFill>
              <a:latin typeface="ＭＳ ゴシック" panose="020B0609070205080204" pitchFamily="49" charset="-128"/>
              <a:ea typeface="ＭＳ ゴシック" panose="020B0609070205080204" pitchFamily="49" charset="-128"/>
            </a:rPr>
            <a:t>ID</a:t>
          </a: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・氏名</a:t>
          </a:r>
        </a:p>
      </xdr:txBody>
    </xdr:sp>
    <xdr:clientData/>
  </xdr:oneCellAnchor>
  <xdr:oneCellAnchor>
    <xdr:from>
      <xdr:col>79</xdr:col>
      <xdr:colOff>0</xdr:colOff>
      <xdr:row>5</xdr:row>
      <xdr:rowOff>-1</xdr:rowOff>
    </xdr:from>
    <xdr:ext cx="1031051" cy="275717"/>
    <xdr:sp macro="" textlink="">
      <xdr:nvSpPr>
        <xdr:cNvPr id="7" name="線吹き出し 2 (枠付き) 6" hidden="1">
          <a:extLst>
            <a:ext uri="{FF2B5EF4-FFF2-40B4-BE49-F238E27FC236}">
              <a16:creationId xmlns:a16="http://schemas.microsoft.com/office/drawing/2014/main" id="{00000000-0008-0000-0600-000007000000}"/>
            </a:ext>
          </a:extLst>
        </xdr:cNvPr>
        <xdr:cNvSpPr/>
      </xdr:nvSpPr>
      <xdr:spPr>
        <a:xfrm flipH="1">
          <a:off x="48939450" y="1314449"/>
          <a:ext cx="1031051" cy="275717"/>
        </a:xfrm>
        <a:prstGeom prst="borderCallout2">
          <a:avLst>
            <a:gd name="adj1" fmla="val 18750"/>
            <a:gd name="adj2" fmla="val -8333"/>
            <a:gd name="adj3" fmla="val 18750"/>
            <a:gd name="adj4" fmla="val -16667"/>
            <a:gd name="adj5" fmla="val 161853"/>
            <a:gd name="adj6" fmla="val -58912"/>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すべて追加行</a:t>
          </a:r>
        </a:p>
      </xdr:txBody>
    </xdr:sp>
    <xdr:clientData/>
  </xdr:oneCellAnchor>
  <xdr:twoCellAnchor>
    <xdr:from>
      <xdr:col>51</xdr:col>
      <xdr:colOff>1170216</xdr:colOff>
      <xdr:row>1</xdr:row>
      <xdr:rowOff>27215</xdr:rowOff>
    </xdr:from>
    <xdr:to>
      <xdr:col>54</xdr:col>
      <xdr:colOff>395084</xdr:colOff>
      <xdr:row>5</xdr:row>
      <xdr:rowOff>25294</xdr:rowOff>
    </xdr:to>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26840091" y="332015"/>
          <a:ext cx="2796743" cy="100772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a:t>		</a:t>
          </a:r>
          <a:endParaRPr lang="ja-JP" altLang="en-US"/>
        </a:p>
      </xdr:txBody>
    </xdr:sp>
    <xdr:clientData/>
  </xdr:twoCellAnchor>
  <xdr:twoCellAnchor>
    <xdr:from>
      <xdr:col>52</xdr:col>
      <xdr:colOff>40820</xdr:colOff>
      <xdr:row>1</xdr:row>
      <xdr:rowOff>27215</xdr:rowOff>
    </xdr:from>
    <xdr:to>
      <xdr:col>53</xdr:col>
      <xdr:colOff>953639</xdr:colOff>
      <xdr:row>6</xdr:row>
      <xdr:rowOff>256135</xdr:rowOff>
    </xdr:to>
    <xdr:sp macro="" textlink="">
      <xdr:nvSpPr>
        <xdr:cNvPr id="9" name="テキスト ボックス 8">
          <a:extLst>
            <a:ext uri="{FF2B5EF4-FFF2-40B4-BE49-F238E27FC236}">
              <a16:creationId xmlns:a16="http://schemas.microsoft.com/office/drawing/2014/main" id="{00000000-0008-0000-0600-000009000000}"/>
            </a:ext>
          </a:extLst>
        </xdr:cNvPr>
        <xdr:cNvSpPr txBox="1"/>
      </xdr:nvSpPr>
      <xdr:spPr>
        <a:xfrm>
          <a:off x="26901320" y="332015"/>
          <a:ext cx="2103444" cy="1276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100" b="0" u="sng">
              <a:latin typeface="+mn-ea"/>
              <a:ea typeface="+mn-ea"/>
            </a:rPr>
            <a:t>定着率（</a:t>
          </a:r>
          <a:r>
            <a:rPr kumimoji="1" lang="ja-JP" altLang="en-US" sz="1100" b="1" u="sng">
              <a:latin typeface="+mn-ea"/>
              <a:ea typeface="+mn-ea"/>
            </a:rPr>
            <a:t>ＦＷ１</a:t>
          </a:r>
          <a:r>
            <a:rPr kumimoji="1" lang="ja-JP" altLang="en-US" sz="1100" b="0" u="sng">
              <a:latin typeface="+mn-ea"/>
              <a:ea typeface="+mn-ea"/>
            </a:rPr>
            <a:t>月額上限）</a:t>
          </a:r>
        </a:p>
        <a:p>
          <a:pPr algn="l">
            <a:lnSpc>
              <a:spcPts val="1300"/>
            </a:lnSpc>
          </a:pPr>
          <a:r>
            <a:rPr kumimoji="1" lang="en-US" altLang="ja-JP" sz="1100" b="0">
              <a:latin typeface="+mn-ea"/>
              <a:ea typeface="+mn-ea"/>
            </a:rPr>
            <a:t>100</a:t>
          </a:r>
          <a:r>
            <a:rPr kumimoji="1" lang="ja-JP" altLang="en-US" sz="1100" b="0">
              <a:latin typeface="+mn-ea"/>
              <a:ea typeface="+mn-ea"/>
            </a:rPr>
            <a:t>％</a:t>
          </a:r>
        </a:p>
        <a:p>
          <a:pPr algn="l">
            <a:lnSpc>
              <a:spcPts val="1300"/>
            </a:lnSpc>
          </a:pPr>
          <a:r>
            <a:rPr kumimoji="1" lang="en-US" altLang="ja-JP" sz="1100" b="0">
              <a:latin typeface="+mn-ea"/>
              <a:ea typeface="+mn-ea"/>
            </a:rPr>
            <a:t> 80</a:t>
          </a:r>
          <a:r>
            <a:rPr kumimoji="1" lang="ja-JP" altLang="en-US" sz="1100" b="0">
              <a:latin typeface="+mn-ea"/>
              <a:ea typeface="+mn-ea"/>
            </a:rPr>
            <a:t>％以上～</a:t>
          </a:r>
          <a:r>
            <a:rPr kumimoji="1" lang="en-US" altLang="ja-JP" sz="1100" b="0">
              <a:latin typeface="+mn-ea"/>
              <a:ea typeface="+mn-ea"/>
            </a:rPr>
            <a:t>100</a:t>
          </a:r>
          <a:r>
            <a:rPr kumimoji="1" lang="ja-JP" altLang="en-US" sz="1100" b="0">
              <a:latin typeface="+mn-ea"/>
              <a:ea typeface="+mn-ea"/>
            </a:rPr>
            <a:t>％未満</a:t>
          </a:r>
        </a:p>
        <a:p>
          <a:pPr algn="l"/>
          <a:r>
            <a:rPr kumimoji="1" lang="en-US" altLang="ja-JP" sz="1100" b="0">
              <a:latin typeface="+mn-ea"/>
              <a:ea typeface="+mn-ea"/>
            </a:rPr>
            <a:t> 60</a:t>
          </a:r>
          <a:r>
            <a:rPr kumimoji="1" lang="ja-JP" altLang="en-US" sz="1100" b="0">
              <a:latin typeface="+mn-ea"/>
              <a:ea typeface="+mn-ea"/>
            </a:rPr>
            <a:t>％以上～ </a:t>
          </a:r>
          <a:r>
            <a:rPr kumimoji="1" lang="en-US" altLang="ja-JP" sz="1100" b="0">
              <a:latin typeface="+mn-ea"/>
              <a:ea typeface="+mn-ea"/>
            </a:rPr>
            <a:t>80</a:t>
          </a:r>
          <a:r>
            <a:rPr kumimoji="1" lang="ja-JP" altLang="en-US" sz="1100" b="0">
              <a:latin typeface="+mn-ea"/>
              <a:ea typeface="+mn-ea"/>
            </a:rPr>
            <a:t>％未満</a:t>
          </a:r>
        </a:p>
        <a:p>
          <a:pPr algn="l">
            <a:lnSpc>
              <a:spcPts val="1000"/>
            </a:lnSpc>
          </a:pPr>
          <a:r>
            <a:rPr kumimoji="1" lang="en-US" altLang="ja-JP" sz="1100" b="0">
              <a:latin typeface="+mn-ea"/>
              <a:ea typeface="+mn-ea"/>
            </a:rPr>
            <a:t> 0</a:t>
          </a:r>
          <a:r>
            <a:rPr kumimoji="1" lang="ja-JP" altLang="en-US" sz="1100" b="0">
              <a:latin typeface="+mn-ea"/>
              <a:ea typeface="+mn-ea"/>
            </a:rPr>
            <a:t>％　　 　～</a:t>
          </a:r>
          <a:r>
            <a:rPr kumimoji="1" lang="ja-JP" altLang="en-US" sz="1100" b="0" baseline="0">
              <a:latin typeface="+mn-ea"/>
              <a:ea typeface="+mn-ea"/>
            </a:rPr>
            <a:t>  </a:t>
          </a:r>
          <a:r>
            <a:rPr kumimoji="1" lang="en-US" altLang="ja-JP" sz="1100" b="0">
              <a:latin typeface="+mn-ea"/>
              <a:ea typeface="+mn-ea"/>
            </a:rPr>
            <a:t>60</a:t>
          </a:r>
          <a:r>
            <a:rPr kumimoji="1" lang="ja-JP" altLang="en-US" sz="1100" b="0">
              <a:latin typeface="+mn-ea"/>
              <a:ea typeface="+mn-ea"/>
            </a:rPr>
            <a:t>％未満</a:t>
          </a:r>
        </a:p>
      </xdr:txBody>
    </xdr:sp>
    <xdr:clientData/>
  </xdr:twoCellAnchor>
  <xdr:twoCellAnchor>
    <xdr:from>
      <xdr:col>53</xdr:col>
      <xdr:colOff>435432</xdr:colOff>
      <xdr:row>1</xdr:row>
      <xdr:rowOff>204105</xdr:rowOff>
    </xdr:from>
    <xdr:to>
      <xdr:col>54</xdr:col>
      <xdr:colOff>489735</xdr:colOff>
      <xdr:row>6</xdr:row>
      <xdr:rowOff>244189</xdr:rowOff>
    </xdr:to>
    <xdr:sp macro="" textlink="">
      <xdr:nvSpPr>
        <xdr:cNvPr id="10" name="テキスト ボックス 9">
          <a:extLst>
            <a:ext uri="{FF2B5EF4-FFF2-40B4-BE49-F238E27FC236}">
              <a16:creationId xmlns:a16="http://schemas.microsoft.com/office/drawing/2014/main" id="{00000000-0008-0000-0600-00000A000000}"/>
            </a:ext>
          </a:extLst>
        </xdr:cNvPr>
        <xdr:cNvSpPr txBox="1"/>
      </xdr:nvSpPr>
      <xdr:spPr>
        <a:xfrm>
          <a:off x="28486557" y="508905"/>
          <a:ext cx="1244928" cy="10973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100" b="0">
              <a:latin typeface="+mn-ea"/>
              <a:ea typeface="+mn-ea"/>
            </a:rPr>
            <a:t>（</a:t>
          </a:r>
          <a:r>
            <a:rPr kumimoji="1" lang="en-US" altLang="ja-JP" sz="1100" b="0">
              <a:latin typeface="+mn-ea"/>
              <a:ea typeface="+mn-ea"/>
            </a:rPr>
            <a:t>94,500</a:t>
          </a:r>
          <a:r>
            <a:rPr kumimoji="1" lang="ja-JP" altLang="en-US" sz="1100" b="0">
              <a:latin typeface="+mn-ea"/>
              <a:ea typeface="+mn-ea"/>
            </a:rPr>
            <a:t>円）</a:t>
          </a:r>
        </a:p>
        <a:p>
          <a:pPr algn="l">
            <a:lnSpc>
              <a:spcPts val="1300"/>
            </a:lnSpc>
          </a:pPr>
          <a:r>
            <a:rPr kumimoji="1" lang="ja-JP" altLang="en-US" sz="1100" b="0">
              <a:latin typeface="+mn-ea"/>
              <a:ea typeface="+mn-ea"/>
            </a:rPr>
            <a:t>（</a:t>
          </a:r>
          <a:r>
            <a:rPr kumimoji="1" lang="en-US" altLang="ja-JP" sz="1100" b="0">
              <a:latin typeface="+mn-ea"/>
              <a:ea typeface="+mn-ea"/>
            </a:rPr>
            <a:t>90,000</a:t>
          </a:r>
          <a:r>
            <a:rPr kumimoji="1" lang="ja-JP" altLang="en-US" sz="1100" b="0">
              <a:latin typeface="+mn-ea"/>
              <a:ea typeface="+mn-ea"/>
            </a:rPr>
            <a:t>円）</a:t>
          </a:r>
        </a:p>
        <a:p>
          <a:pPr algn="l">
            <a:lnSpc>
              <a:spcPts val="1200"/>
            </a:lnSpc>
          </a:pPr>
          <a:r>
            <a:rPr kumimoji="1" lang="ja-JP" altLang="en-US" sz="1100" b="0">
              <a:latin typeface="+mn-ea"/>
              <a:ea typeface="+mn-ea"/>
            </a:rPr>
            <a:t>（</a:t>
          </a:r>
          <a:r>
            <a:rPr kumimoji="1" lang="en-US" altLang="ja-JP" sz="1100" b="0">
              <a:latin typeface="+mn-ea"/>
              <a:ea typeface="+mn-ea"/>
            </a:rPr>
            <a:t>85,500</a:t>
          </a:r>
          <a:r>
            <a:rPr kumimoji="1" lang="ja-JP" altLang="en-US" sz="1100" b="0">
              <a:latin typeface="+mn-ea"/>
              <a:ea typeface="+mn-ea"/>
            </a:rPr>
            <a:t>円）</a:t>
          </a:r>
        </a:p>
        <a:p>
          <a:pPr algn="l">
            <a:lnSpc>
              <a:spcPts val="1300"/>
            </a:lnSpc>
          </a:pPr>
          <a:r>
            <a:rPr kumimoji="1" lang="ja-JP" altLang="en-US" sz="1100" b="0">
              <a:latin typeface="+mn-ea"/>
              <a:ea typeface="+mn-ea"/>
            </a:rPr>
            <a:t>（</a:t>
          </a:r>
          <a:r>
            <a:rPr kumimoji="1" lang="en-US" altLang="ja-JP" sz="1100" b="0">
              <a:latin typeface="+mn-ea"/>
              <a:ea typeface="+mn-ea"/>
            </a:rPr>
            <a:t>81,000</a:t>
          </a:r>
          <a:r>
            <a:rPr kumimoji="1" lang="ja-JP" altLang="en-US" sz="1100" b="0">
              <a:latin typeface="+mn-ea"/>
              <a:ea typeface="+mn-ea"/>
            </a:rPr>
            <a:t>円）</a:t>
          </a:r>
        </a:p>
      </xdr:txBody>
    </xdr:sp>
    <xdr:clientData/>
  </xdr:twoCellAnchor>
  <xdr:twoCellAnchor>
    <xdr:from>
      <xdr:col>49</xdr:col>
      <xdr:colOff>27213</xdr:colOff>
      <xdr:row>0</xdr:row>
      <xdr:rowOff>81644</xdr:rowOff>
    </xdr:from>
    <xdr:to>
      <xdr:col>55</xdr:col>
      <xdr:colOff>1111016</xdr:colOff>
      <xdr:row>1</xdr:row>
      <xdr:rowOff>163286</xdr:rowOff>
    </xdr:to>
    <xdr:sp macro="" textlink="">
      <xdr:nvSpPr>
        <xdr:cNvPr id="11" name="テキスト ボックス 10">
          <a:extLst>
            <a:ext uri="{FF2B5EF4-FFF2-40B4-BE49-F238E27FC236}">
              <a16:creationId xmlns:a16="http://schemas.microsoft.com/office/drawing/2014/main" id="{00000000-0008-0000-0600-00000B000000}"/>
            </a:ext>
          </a:extLst>
        </xdr:cNvPr>
        <xdr:cNvSpPr txBox="1"/>
      </xdr:nvSpPr>
      <xdr:spPr>
        <a:xfrm>
          <a:off x="23315838" y="81644"/>
          <a:ext cx="8227553" cy="3864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400" b="0" u="none">
              <a:solidFill>
                <a:srgbClr val="FF0000"/>
              </a:solidFill>
              <a:latin typeface="+mn-ea"/>
              <a:ea typeface="+mn-ea"/>
            </a:rPr>
            <a:t>←様式</a:t>
          </a:r>
          <a:r>
            <a:rPr kumimoji="1" lang="en-US" altLang="ja-JP" sz="1400" b="0" u="none">
              <a:solidFill>
                <a:srgbClr val="FF0000"/>
              </a:solidFill>
              <a:latin typeface="+mn-ea"/>
              <a:ea typeface="+mn-ea"/>
            </a:rPr>
            <a:t>2-4</a:t>
          </a:r>
          <a:r>
            <a:rPr kumimoji="1" lang="ja-JP" altLang="en-US" sz="1400" b="0" u="none">
              <a:solidFill>
                <a:srgbClr val="FF0000"/>
              </a:solidFill>
              <a:latin typeface="+mn-ea"/>
              <a:ea typeface="+mn-ea"/>
            </a:rPr>
            <a:t>に入力した定着率を入力して下さい</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82</xdr:col>
      <xdr:colOff>483454</xdr:colOff>
      <xdr:row>31</xdr:row>
      <xdr:rowOff>190500</xdr:rowOff>
    </xdr:from>
    <xdr:ext cx="1313180" cy="275717"/>
    <xdr:sp macro="" textlink="">
      <xdr:nvSpPr>
        <xdr:cNvPr id="2" name="線吹き出し 2 (枠付き) 1" hidden="1">
          <a:extLst>
            <a:ext uri="{FF2B5EF4-FFF2-40B4-BE49-F238E27FC236}">
              <a16:creationId xmlns:a16="http://schemas.microsoft.com/office/drawing/2014/main" id="{00000000-0008-0000-0700-000002000000}"/>
            </a:ext>
          </a:extLst>
        </xdr:cNvPr>
        <xdr:cNvSpPr/>
      </xdr:nvSpPr>
      <xdr:spPr>
        <a:xfrm>
          <a:off x="53785354" y="6791325"/>
          <a:ext cx="1313180" cy="275717"/>
        </a:xfrm>
        <a:prstGeom prst="borderCallout2">
          <a:avLst>
            <a:gd name="adj1" fmla="val 18750"/>
            <a:gd name="adj2" fmla="val -8333"/>
            <a:gd name="adj3" fmla="val 18750"/>
            <a:gd name="adj4" fmla="val -16667"/>
            <a:gd name="adj5" fmla="val -145582"/>
            <a:gd name="adj6" fmla="val -47934"/>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集計表の同名項目</a:t>
          </a:r>
        </a:p>
      </xdr:txBody>
    </xdr:sp>
    <xdr:clientData/>
  </xdr:oneCellAnchor>
  <xdr:oneCellAnchor>
    <xdr:from>
      <xdr:col>79</xdr:col>
      <xdr:colOff>1238250</xdr:colOff>
      <xdr:row>32</xdr:row>
      <xdr:rowOff>16009</xdr:rowOff>
    </xdr:from>
    <xdr:ext cx="1313180" cy="275717"/>
    <xdr:sp macro="" textlink="">
      <xdr:nvSpPr>
        <xdr:cNvPr id="3" name="線吹き出し 2 (枠付き) 2" hidden="1">
          <a:extLst>
            <a:ext uri="{FF2B5EF4-FFF2-40B4-BE49-F238E27FC236}">
              <a16:creationId xmlns:a16="http://schemas.microsoft.com/office/drawing/2014/main" id="{00000000-0008-0000-0700-000003000000}"/>
            </a:ext>
          </a:extLst>
        </xdr:cNvPr>
        <xdr:cNvSpPr/>
      </xdr:nvSpPr>
      <xdr:spPr>
        <a:xfrm flipH="1">
          <a:off x="50177700" y="6845434"/>
          <a:ext cx="1313180" cy="275717"/>
        </a:xfrm>
        <a:prstGeom prst="borderCallout2">
          <a:avLst>
            <a:gd name="adj1" fmla="val 18750"/>
            <a:gd name="adj2" fmla="val -1622"/>
            <a:gd name="adj3" fmla="val 18750"/>
            <a:gd name="adj4" fmla="val -16667"/>
            <a:gd name="adj5" fmla="val -161609"/>
            <a:gd name="adj6" fmla="val -39209"/>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集計表の同名項目</a:t>
          </a:r>
        </a:p>
      </xdr:txBody>
    </xdr:sp>
    <xdr:clientData/>
  </xdr:oneCellAnchor>
  <xdr:oneCellAnchor>
    <xdr:from>
      <xdr:col>79</xdr:col>
      <xdr:colOff>857248</xdr:colOff>
      <xdr:row>10</xdr:row>
      <xdr:rowOff>1238252</xdr:rowOff>
    </xdr:from>
    <xdr:ext cx="2159566" cy="825867"/>
    <xdr:sp macro="" textlink="">
      <xdr:nvSpPr>
        <xdr:cNvPr id="4" name="線吹き出し 2 (枠付き) 3" hidden="1">
          <a:extLst>
            <a:ext uri="{FF2B5EF4-FFF2-40B4-BE49-F238E27FC236}">
              <a16:creationId xmlns:a16="http://schemas.microsoft.com/office/drawing/2014/main" id="{00000000-0008-0000-0700-000004000000}"/>
            </a:ext>
          </a:extLst>
        </xdr:cNvPr>
        <xdr:cNvSpPr/>
      </xdr:nvSpPr>
      <xdr:spPr>
        <a:xfrm flipH="1">
          <a:off x="49796698" y="2409827"/>
          <a:ext cx="2159566" cy="825867"/>
        </a:xfrm>
        <a:prstGeom prst="borderCallout2">
          <a:avLst>
            <a:gd name="adj1" fmla="val 18750"/>
            <a:gd name="adj2" fmla="val -1622"/>
            <a:gd name="adj3" fmla="val 18750"/>
            <a:gd name="adj4" fmla="val -16667"/>
            <a:gd name="adj5" fmla="val -10503"/>
            <a:gd name="adj6" fmla="val -63065"/>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検索キーに一致する</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前月</a:t>
          </a:r>
          <a:r>
            <a:rPr kumimoji="1" lang="en-US" altLang="ja-JP" sz="1100">
              <a:solidFill>
                <a:srgbClr val="FF0000"/>
              </a:solidFill>
              <a:latin typeface="ＭＳ ゴシック" panose="020B0609070205080204" pitchFamily="49" charset="-128"/>
              <a:ea typeface="ＭＳ ゴシック" panose="020B0609070205080204" pitchFamily="49" charset="-128"/>
            </a:rPr>
            <a:t>6</a:t>
          </a:r>
          <a:r>
            <a:rPr kumimoji="1" lang="ja-JP" altLang="en-US" sz="1100">
              <a:solidFill>
                <a:srgbClr val="FF0000"/>
              </a:solidFill>
              <a:latin typeface="ＭＳ ゴシック" panose="020B0609070205080204" pitchFamily="49" charset="-128"/>
              <a:ea typeface="ＭＳ ゴシック" panose="020B0609070205080204" pitchFamily="49" charset="-128"/>
            </a:rPr>
            <a:t>月集計表の</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余白の当月までの実地研修日数</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（累計）を取得</a:t>
          </a:r>
        </a:p>
      </xdr:txBody>
    </xdr:sp>
    <xdr:clientData/>
  </xdr:oneCellAnchor>
  <xdr:oneCellAnchor>
    <xdr:from>
      <xdr:col>79</xdr:col>
      <xdr:colOff>2258785</xdr:colOff>
      <xdr:row>20</xdr:row>
      <xdr:rowOff>13607</xdr:rowOff>
    </xdr:from>
    <xdr:ext cx="2159566" cy="825867"/>
    <xdr:sp macro="" textlink="">
      <xdr:nvSpPr>
        <xdr:cNvPr id="5" name="線吹き出し 2 (枠付き) 4" hidden="1">
          <a:extLst>
            <a:ext uri="{FF2B5EF4-FFF2-40B4-BE49-F238E27FC236}">
              <a16:creationId xmlns:a16="http://schemas.microsoft.com/office/drawing/2014/main" id="{00000000-0008-0000-0700-000005000000}"/>
            </a:ext>
          </a:extLst>
        </xdr:cNvPr>
        <xdr:cNvSpPr/>
      </xdr:nvSpPr>
      <xdr:spPr>
        <a:xfrm flipH="1">
          <a:off x="51198235" y="4309382"/>
          <a:ext cx="2159566" cy="825867"/>
        </a:xfrm>
        <a:prstGeom prst="borderCallout2">
          <a:avLst>
            <a:gd name="adj1" fmla="val 18750"/>
            <a:gd name="adj2" fmla="val -1622"/>
            <a:gd name="adj3" fmla="val 18750"/>
            <a:gd name="adj4" fmla="val -16667"/>
            <a:gd name="adj5" fmla="val -236185"/>
            <a:gd name="adj6" fmla="val -70626"/>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検索キーに一致する</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前月</a:t>
          </a:r>
          <a:r>
            <a:rPr kumimoji="1" lang="en-US" altLang="ja-JP" sz="1100">
              <a:solidFill>
                <a:srgbClr val="FF0000"/>
              </a:solidFill>
              <a:latin typeface="ＭＳ ゴシック" panose="020B0609070205080204" pitchFamily="49" charset="-128"/>
              <a:ea typeface="ＭＳ ゴシック" panose="020B0609070205080204" pitchFamily="49" charset="-128"/>
            </a:rPr>
            <a:t>6</a:t>
          </a:r>
          <a:r>
            <a:rPr kumimoji="1" lang="ja-JP" altLang="en-US" sz="1100">
              <a:solidFill>
                <a:srgbClr val="FF0000"/>
              </a:solidFill>
              <a:latin typeface="ＭＳ ゴシック" panose="020B0609070205080204" pitchFamily="49" charset="-128"/>
              <a:ea typeface="ＭＳ ゴシック" panose="020B0609070205080204" pitchFamily="49" charset="-128"/>
            </a:rPr>
            <a:t>月集計表の</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余白の当月までの集合研修日数</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（累計）を取得</a:t>
          </a:r>
        </a:p>
      </xdr:txBody>
    </xdr:sp>
    <xdr:clientData/>
  </xdr:oneCellAnchor>
  <xdr:oneCellAnchor>
    <xdr:from>
      <xdr:col>79</xdr:col>
      <xdr:colOff>1744118</xdr:colOff>
      <xdr:row>1</xdr:row>
      <xdr:rowOff>244929</xdr:rowOff>
    </xdr:from>
    <xdr:ext cx="2018501" cy="825867"/>
    <xdr:sp macro="" textlink="">
      <xdr:nvSpPr>
        <xdr:cNvPr id="6" name="線吹き出し 2 (枠付き) 5" hidden="1">
          <a:extLst>
            <a:ext uri="{FF2B5EF4-FFF2-40B4-BE49-F238E27FC236}">
              <a16:creationId xmlns:a16="http://schemas.microsoft.com/office/drawing/2014/main" id="{00000000-0008-0000-0700-000006000000}"/>
            </a:ext>
          </a:extLst>
        </xdr:cNvPr>
        <xdr:cNvSpPr/>
      </xdr:nvSpPr>
      <xdr:spPr>
        <a:xfrm>
          <a:off x="50683568" y="549729"/>
          <a:ext cx="2018501" cy="825867"/>
        </a:xfrm>
        <a:prstGeom prst="borderCallout2">
          <a:avLst>
            <a:gd name="adj1" fmla="val 18750"/>
            <a:gd name="adj2" fmla="val -8333"/>
            <a:gd name="adj3" fmla="val 18750"/>
            <a:gd name="adj4" fmla="val -16667"/>
            <a:gd name="adj5" fmla="val 147145"/>
            <a:gd name="adj6" fmla="val -34761"/>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集計表の以下項目を文字結合</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・区分</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a:t>
          </a:r>
          <a:r>
            <a:rPr kumimoji="1" lang="en-US" altLang="ja-JP" sz="1100">
              <a:solidFill>
                <a:srgbClr val="FF0000"/>
              </a:solidFill>
              <a:latin typeface="ＭＳ ゴシック" panose="020B0609070205080204" pitchFamily="49" charset="-128"/>
              <a:ea typeface="ＭＳ ゴシック" panose="020B0609070205080204" pitchFamily="49" charset="-128"/>
            </a:rPr>
            <a:t>ID</a:t>
          </a: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・氏名</a:t>
          </a:r>
        </a:p>
      </xdr:txBody>
    </xdr:sp>
    <xdr:clientData/>
  </xdr:oneCellAnchor>
  <xdr:oneCellAnchor>
    <xdr:from>
      <xdr:col>79</xdr:col>
      <xdr:colOff>0</xdr:colOff>
      <xdr:row>5</xdr:row>
      <xdr:rowOff>-1</xdr:rowOff>
    </xdr:from>
    <xdr:ext cx="1031051" cy="275717"/>
    <xdr:sp macro="" textlink="">
      <xdr:nvSpPr>
        <xdr:cNvPr id="7" name="線吹き出し 2 (枠付き) 6" hidden="1">
          <a:extLst>
            <a:ext uri="{FF2B5EF4-FFF2-40B4-BE49-F238E27FC236}">
              <a16:creationId xmlns:a16="http://schemas.microsoft.com/office/drawing/2014/main" id="{00000000-0008-0000-0700-000007000000}"/>
            </a:ext>
          </a:extLst>
        </xdr:cNvPr>
        <xdr:cNvSpPr/>
      </xdr:nvSpPr>
      <xdr:spPr>
        <a:xfrm flipH="1">
          <a:off x="48939450" y="1314449"/>
          <a:ext cx="1031051" cy="275717"/>
        </a:xfrm>
        <a:prstGeom prst="borderCallout2">
          <a:avLst>
            <a:gd name="adj1" fmla="val 18750"/>
            <a:gd name="adj2" fmla="val -8333"/>
            <a:gd name="adj3" fmla="val 18750"/>
            <a:gd name="adj4" fmla="val -16667"/>
            <a:gd name="adj5" fmla="val 161853"/>
            <a:gd name="adj6" fmla="val -58912"/>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すべて追加行</a:t>
          </a:r>
        </a:p>
      </xdr:txBody>
    </xdr:sp>
    <xdr:clientData/>
  </xdr:oneCellAnchor>
  <xdr:twoCellAnchor>
    <xdr:from>
      <xdr:col>51</xdr:col>
      <xdr:colOff>1170216</xdr:colOff>
      <xdr:row>1</xdr:row>
      <xdr:rowOff>27215</xdr:rowOff>
    </xdr:from>
    <xdr:to>
      <xdr:col>54</xdr:col>
      <xdr:colOff>395084</xdr:colOff>
      <xdr:row>5</xdr:row>
      <xdr:rowOff>25294</xdr:rowOff>
    </xdr:to>
    <xdr:sp macro="" textlink="">
      <xdr:nvSpPr>
        <xdr:cNvPr id="8" name="テキスト ボックス 7">
          <a:extLst>
            <a:ext uri="{FF2B5EF4-FFF2-40B4-BE49-F238E27FC236}">
              <a16:creationId xmlns:a16="http://schemas.microsoft.com/office/drawing/2014/main" id="{00000000-0008-0000-0700-000008000000}"/>
            </a:ext>
          </a:extLst>
        </xdr:cNvPr>
        <xdr:cNvSpPr txBox="1"/>
      </xdr:nvSpPr>
      <xdr:spPr>
        <a:xfrm>
          <a:off x="26840091" y="332015"/>
          <a:ext cx="2796743" cy="100772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a:t>		</a:t>
          </a:r>
          <a:endParaRPr lang="ja-JP" altLang="en-US"/>
        </a:p>
      </xdr:txBody>
    </xdr:sp>
    <xdr:clientData/>
  </xdr:twoCellAnchor>
  <xdr:twoCellAnchor>
    <xdr:from>
      <xdr:col>52</xdr:col>
      <xdr:colOff>40820</xdr:colOff>
      <xdr:row>1</xdr:row>
      <xdr:rowOff>27215</xdr:rowOff>
    </xdr:from>
    <xdr:to>
      <xdr:col>53</xdr:col>
      <xdr:colOff>953639</xdr:colOff>
      <xdr:row>6</xdr:row>
      <xdr:rowOff>256135</xdr:rowOff>
    </xdr:to>
    <xdr:sp macro="" textlink="">
      <xdr:nvSpPr>
        <xdr:cNvPr id="9" name="テキスト ボックス 8">
          <a:extLst>
            <a:ext uri="{FF2B5EF4-FFF2-40B4-BE49-F238E27FC236}">
              <a16:creationId xmlns:a16="http://schemas.microsoft.com/office/drawing/2014/main" id="{00000000-0008-0000-0700-000009000000}"/>
            </a:ext>
          </a:extLst>
        </xdr:cNvPr>
        <xdr:cNvSpPr txBox="1"/>
      </xdr:nvSpPr>
      <xdr:spPr>
        <a:xfrm>
          <a:off x="26901320" y="332015"/>
          <a:ext cx="2103444" cy="1276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100" b="0" u="sng">
              <a:latin typeface="+mn-ea"/>
              <a:ea typeface="+mn-ea"/>
            </a:rPr>
            <a:t>定着率（</a:t>
          </a:r>
          <a:r>
            <a:rPr kumimoji="1" lang="ja-JP" altLang="en-US" sz="1100" b="1" u="sng">
              <a:latin typeface="+mn-ea"/>
              <a:ea typeface="+mn-ea"/>
            </a:rPr>
            <a:t>ＦＷ１</a:t>
          </a:r>
          <a:r>
            <a:rPr kumimoji="1" lang="ja-JP" altLang="en-US" sz="1100" b="0" u="sng">
              <a:latin typeface="+mn-ea"/>
              <a:ea typeface="+mn-ea"/>
            </a:rPr>
            <a:t>月額上限）</a:t>
          </a:r>
        </a:p>
        <a:p>
          <a:pPr algn="l">
            <a:lnSpc>
              <a:spcPts val="1300"/>
            </a:lnSpc>
          </a:pPr>
          <a:r>
            <a:rPr kumimoji="1" lang="en-US" altLang="ja-JP" sz="1100" b="0">
              <a:latin typeface="+mn-ea"/>
              <a:ea typeface="+mn-ea"/>
            </a:rPr>
            <a:t>100</a:t>
          </a:r>
          <a:r>
            <a:rPr kumimoji="1" lang="ja-JP" altLang="en-US" sz="1100" b="0">
              <a:latin typeface="+mn-ea"/>
              <a:ea typeface="+mn-ea"/>
            </a:rPr>
            <a:t>％</a:t>
          </a:r>
        </a:p>
        <a:p>
          <a:pPr algn="l">
            <a:lnSpc>
              <a:spcPts val="1300"/>
            </a:lnSpc>
          </a:pPr>
          <a:r>
            <a:rPr kumimoji="1" lang="en-US" altLang="ja-JP" sz="1100" b="0">
              <a:latin typeface="+mn-ea"/>
              <a:ea typeface="+mn-ea"/>
            </a:rPr>
            <a:t> 80</a:t>
          </a:r>
          <a:r>
            <a:rPr kumimoji="1" lang="ja-JP" altLang="en-US" sz="1100" b="0">
              <a:latin typeface="+mn-ea"/>
              <a:ea typeface="+mn-ea"/>
            </a:rPr>
            <a:t>％以上～</a:t>
          </a:r>
          <a:r>
            <a:rPr kumimoji="1" lang="en-US" altLang="ja-JP" sz="1100" b="0">
              <a:latin typeface="+mn-ea"/>
              <a:ea typeface="+mn-ea"/>
            </a:rPr>
            <a:t>100</a:t>
          </a:r>
          <a:r>
            <a:rPr kumimoji="1" lang="ja-JP" altLang="en-US" sz="1100" b="0">
              <a:latin typeface="+mn-ea"/>
              <a:ea typeface="+mn-ea"/>
            </a:rPr>
            <a:t>％未満</a:t>
          </a:r>
        </a:p>
        <a:p>
          <a:pPr algn="l"/>
          <a:r>
            <a:rPr kumimoji="1" lang="en-US" altLang="ja-JP" sz="1100" b="0">
              <a:latin typeface="+mn-ea"/>
              <a:ea typeface="+mn-ea"/>
            </a:rPr>
            <a:t> 60</a:t>
          </a:r>
          <a:r>
            <a:rPr kumimoji="1" lang="ja-JP" altLang="en-US" sz="1100" b="0">
              <a:latin typeface="+mn-ea"/>
              <a:ea typeface="+mn-ea"/>
            </a:rPr>
            <a:t>％以上～ </a:t>
          </a:r>
          <a:r>
            <a:rPr kumimoji="1" lang="en-US" altLang="ja-JP" sz="1100" b="0">
              <a:latin typeface="+mn-ea"/>
              <a:ea typeface="+mn-ea"/>
            </a:rPr>
            <a:t>80</a:t>
          </a:r>
          <a:r>
            <a:rPr kumimoji="1" lang="ja-JP" altLang="en-US" sz="1100" b="0">
              <a:latin typeface="+mn-ea"/>
              <a:ea typeface="+mn-ea"/>
            </a:rPr>
            <a:t>％未満</a:t>
          </a:r>
        </a:p>
        <a:p>
          <a:pPr algn="l">
            <a:lnSpc>
              <a:spcPts val="1000"/>
            </a:lnSpc>
          </a:pPr>
          <a:r>
            <a:rPr kumimoji="1" lang="en-US" altLang="ja-JP" sz="1100" b="0">
              <a:latin typeface="+mn-ea"/>
              <a:ea typeface="+mn-ea"/>
            </a:rPr>
            <a:t> 0</a:t>
          </a:r>
          <a:r>
            <a:rPr kumimoji="1" lang="ja-JP" altLang="en-US" sz="1100" b="0">
              <a:latin typeface="+mn-ea"/>
              <a:ea typeface="+mn-ea"/>
            </a:rPr>
            <a:t>％　　 　～</a:t>
          </a:r>
          <a:r>
            <a:rPr kumimoji="1" lang="ja-JP" altLang="en-US" sz="1100" b="0" baseline="0">
              <a:latin typeface="+mn-ea"/>
              <a:ea typeface="+mn-ea"/>
            </a:rPr>
            <a:t>  </a:t>
          </a:r>
          <a:r>
            <a:rPr kumimoji="1" lang="en-US" altLang="ja-JP" sz="1100" b="0">
              <a:latin typeface="+mn-ea"/>
              <a:ea typeface="+mn-ea"/>
            </a:rPr>
            <a:t>60</a:t>
          </a:r>
          <a:r>
            <a:rPr kumimoji="1" lang="ja-JP" altLang="en-US" sz="1100" b="0">
              <a:latin typeface="+mn-ea"/>
              <a:ea typeface="+mn-ea"/>
            </a:rPr>
            <a:t>％未満</a:t>
          </a:r>
        </a:p>
      </xdr:txBody>
    </xdr:sp>
    <xdr:clientData/>
  </xdr:twoCellAnchor>
  <xdr:twoCellAnchor>
    <xdr:from>
      <xdr:col>53</xdr:col>
      <xdr:colOff>435432</xdr:colOff>
      <xdr:row>1</xdr:row>
      <xdr:rowOff>204105</xdr:rowOff>
    </xdr:from>
    <xdr:to>
      <xdr:col>54</xdr:col>
      <xdr:colOff>489735</xdr:colOff>
      <xdr:row>6</xdr:row>
      <xdr:rowOff>244189</xdr:rowOff>
    </xdr:to>
    <xdr:sp macro="" textlink="">
      <xdr:nvSpPr>
        <xdr:cNvPr id="10" name="テキスト ボックス 9">
          <a:extLst>
            <a:ext uri="{FF2B5EF4-FFF2-40B4-BE49-F238E27FC236}">
              <a16:creationId xmlns:a16="http://schemas.microsoft.com/office/drawing/2014/main" id="{00000000-0008-0000-0700-00000A000000}"/>
            </a:ext>
          </a:extLst>
        </xdr:cNvPr>
        <xdr:cNvSpPr txBox="1"/>
      </xdr:nvSpPr>
      <xdr:spPr>
        <a:xfrm>
          <a:off x="28486557" y="508905"/>
          <a:ext cx="1244928" cy="10973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100" b="0">
              <a:latin typeface="+mn-ea"/>
              <a:ea typeface="+mn-ea"/>
            </a:rPr>
            <a:t>（</a:t>
          </a:r>
          <a:r>
            <a:rPr kumimoji="1" lang="en-US" altLang="ja-JP" sz="1100" b="0">
              <a:latin typeface="+mn-ea"/>
              <a:ea typeface="+mn-ea"/>
            </a:rPr>
            <a:t>94,500</a:t>
          </a:r>
          <a:r>
            <a:rPr kumimoji="1" lang="ja-JP" altLang="en-US" sz="1100" b="0">
              <a:latin typeface="+mn-ea"/>
              <a:ea typeface="+mn-ea"/>
            </a:rPr>
            <a:t>円）</a:t>
          </a:r>
        </a:p>
        <a:p>
          <a:pPr algn="l">
            <a:lnSpc>
              <a:spcPts val="1300"/>
            </a:lnSpc>
          </a:pPr>
          <a:r>
            <a:rPr kumimoji="1" lang="ja-JP" altLang="en-US" sz="1100" b="0">
              <a:latin typeface="+mn-ea"/>
              <a:ea typeface="+mn-ea"/>
            </a:rPr>
            <a:t>（</a:t>
          </a:r>
          <a:r>
            <a:rPr kumimoji="1" lang="en-US" altLang="ja-JP" sz="1100" b="0">
              <a:latin typeface="+mn-ea"/>
              <a:ea typeface="+mn-ea"/>
            </a:rPr>
            <a:t>90,000</a:t>
          </a:r>
          <a:r>
            <a:rPr kumimoji="1" lang="ja-JP" altLang="en-US" sz="1100" b="0">
              <a:latin typeface="+mn-ea"/>
              <a:ea typeface="+mn-ea"/>
            </a:rPr>
            <a:t>円）</a:t>
          </a:r>
        </a:p>
        <a:p>
          <a:pPr algn="l">
            <a:lnSpc>
              <a:spcPts val="1200"/>
            </a:lnSpc>
          </a:pPr>
          <a:r>
            <a:rPr kumimoji="1" lang="ja-JP" altLang="en-US" sz="1100" b="0">
              <a:latin typeface="+mn-ea"/>
              <a:ea typeface="+mn-ea"/>
            </a:rPr>
            <a:t>（</a:t>
          </a:r>
          <a:r>
            <a:rPr kumimoji="1" lang="en-US" altLang="ja-JP" sz="1100" b="0">
              <a:latin typeface="+mn-ea"/>
              <a:ea typeface="+mn-ea"/>
            </a:rPr>
            <a:t>85,500</a:t>
          </a:r>
          <a:r>
            <a:rPr kumimoji="1" lang="ja-JP" altLang="en-US" sz="1100" b="0">
              <a:latin typeface="+mn-ea"/>
              <a:ea typeface="+mn-ea"/>
            </a:rPr>
            <a:t>円）</a:t>
          </a:r>
        </a:p>
        <a:p>
          <a:pPr algn="l">
            <a:lnSpc>
              <a:spcPts val="1300"/>
            </a:lnSpc>
          </a:pPr>
          <a:r>
            <a:rPr kumimoji="1" lang="ja-JP" altLang="en-US" sz="1100" b="0">
              <a:latin typeface="+mn-ea"/>
              <a:ea typeface="+mn-ea"/>
            </a:rPr>
            <a:t>（</a:t>
          </a:r>
          <a:r>
            <a:rPr kumimoji="1" lang="en-US" altLang="ja-JP" sz="1100" b="0">
              <a:latin typeface="+mn-ea"/>
              <a:ea typeface="+mn-ea"/>
            </a:rPr>
            <a:t>81,000</a:t>
          </a:r>
          <a:r>
            <a:rPr kumimoji="1" lang="ja-JP" altLang="en-US" sz="1100" b="0">
              <a:latin typeface="+mn-ea"/>
              <a:ea typeface="+mn-ea"/>
            </a:rPr>
            <a:t>円）</a:t>
          </a:r>
        </a:p>
      </xdr:txBody>
    </xdr:sp>
    <xdr:clientData/>
  </xdr:twoCellAnchor>
  <xdr:twoCellAnchor>
    <xdr:from>
      <xdr:col>49</xdr:col>
      <xdr:colOff>27213</xdr:colOff>
      <xdr:row>0</xdr:row>
      <xdr:rowOff>81644</xdr:rowOff>
    </xdr:from>
    <xdr:to>
      <xdr:col>55</xdr:col>
      <xdr:colOff>1111016</xdr:colOff>
      <xdr:row>1</xdr:row>
      <xdr:rowOff>163286</xdr:rowOff>
    </xdr:to>
    <xdr:sp macro="" textlink="">
      <xdr:nvSpPr>
        <xdr:cNvPr id="11" name="テキスト ボックス 10">
          <a:extLst>
            <a:ext uri="{FF2B5EF4-FFF2-40B4-BE49-F238E27FC236}">
              <a16:creationId xmlns:a16="http://schemas.microsoft.com/office/drawing/2014/main" id="{00000000-0008-0000-0700-00000B000000}"/>
            </a:ext>
          </a:extLst>
        </xdr:cNvPr>
        <xdr:cNvSpPr txBox="1"/>
      </xdr:nvSpPr>
      <xdr:spPr>
        <a:xfrm>
          <a:off x="23315838" y="81644"/>
          <a:ext cx="8227553" cy="3864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400" b="0" u="none">
              <a:solidFill>
                <a:srgbClr val="FF0000"/>
              </a:solidFill>
              <a:latin typeface="+mn-ea"/>
              <a:ea typeface="+mn-ea"/>
            </a:rPr>
            <a:t>←様式</a:t>
          </a:r>
          <a:r>
            <a:rPr kumimoji="1" lang="en-US" altLang="ja-JP" sz="1400" b="0" u="none">
              <a:solidFill>
                <a:srgbClr val="FF0000"/>
              </a:solidFill>
              <a:latin typeface="+mn-ea"/>
              <a:ea typeface="+mn-ea"/>
            </a:rPr>
            <a:t>2-4</a:t>
          </a:r>
          <a:r>
            <a:rPr kumimoji="1" lang="ja-JP" altLang="en-US" sz="1400" b="0" u="none">
              <a:solidFill>
                <a:srgbClr val="FF0000"/>
              </a:solidFill>
              <a:latin typeface="+mn-ea"/>
              <a:ea typeface="+mn-ea"/>
            </a:rPr>
            <a:t>に入力した定着率を入力して下さい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CF107"/>
  <sheetViews>
    <sheetView tabSelected="1" view="pageBreakPreview" zoomScale="55" zoomScaleNormal="75" zoomScaleSheetLayoutView="55" workbookViewId="0">
      <selection activeCell="H41" sqref="H41"/>
    </sheetView>
  </sheetViews>
  <sheetFormatPr defaultRowHeight="13.2"/>
  <cols>
    <col min="1" max="2" width="7.88671875" style="4" customWidth="1"/>
    <col min="3" max="4" width="4.77734375" style="4" customWidth="1"/>
    <col min="5" max="5" width="8.33203125" style="4" customWidth="1"/>
    <col min="6" max="6" width="17.109375" style="4" customWidth="1"/>
    <col min="7" max="36" width="4.6640625" style="4" customWidth="1"/>
    <col min="37" max="37" width="24.44140625" style="4" hidden="1" customWidth="1"/>
    <col min="38" max="38" width="9.88671875" style="4" customWidth="1"/>
    <col min="39" max="39" width="14.6640625" style="4" customWidth="1"/>
    <col min="40" max="41" width="10.6640625" style="4" customWidth="1"/>
    <col min="42" max="43" width="2.6640625" style="4" customWidth="1"/>
    <col min="44" max="44" width="3.6640625" style="4" customWidth="1"/>
    <col min="45" max="45" width="3.88671875" style="4" bestFit="1" customWidth="1"/>
    <col min="46" max="46" width="3.88671875" style="4" customWidth="1"/>
    <col min="47" max="47" width="19.33203125" style="4" customWidth="1"/>
    <col min="48" max="56" width="15.6640625" style="4" customWidth="1"/>
    <col min="57" max="58" width="16.6640625" style="4" customWidth="1"/>
    <col min="59" max="59" width="30.6640625" style="4" customWidth="1"/>
    <col min="60" max="60" width="9" style="4" customWidth="1"/>
    <col min="61" max="79" width="9" style="4" hidden="1" customWidth="1"/>
    <col min="80" max="80" width="21" style="4" hidden="1" customWidth="1"/>
    <col min="81" max="82" width="13.33203125" style="4" hidden="1" customWidth="1"/>
    <col min="83" max="84" width="17.6640625" style="4" hidden="1" customWidth="1"/>
    <col min="85" max="284" width="9" style="4"/>
    <col min="285" max="286" width="7.88671875" style="4" customWidth="1"/>
    <col min="287" max="288" width="4.77734375" style="4" customWidth="1"/>
    <col min="289" max="289" width="17.109375" style="4" customWidth="1"/>
    <col min="290" max="319" width="4.109375" style="4" customWidth="1"/>
    <col min="320" max="320" width="0" style="4" hidden="1" customWidth="1"/>
    <col min="321" max="321" width="9.88671875" style="4" customWidth="1"/>
    <col min="322" max="322" width="14.6640625" style="4" customWidth="1"/>
    <col min="323" max="324" width="9.88671875" style="4" customWidth="1"/>
    <col min="325" max="326" width="7.6640625" style="4" customWidth="1"/>
    <col min="327" max="327" width="9" style="4" customWidth="1"/>
    <col min="328" max="334" width="0" style="4" hidden="1" customWidth="1"/>
    <col min="335" max="540" width="9" style="4"/>
    <col min="541" max="542" width="7.88671875" style="4" customWidth="1"/>
    <col min="543" max="544" width="4.77734375" style="4" customWidth="1"/>
    <col min="545" max="545" width="17.109375" style="4" customWidth="1"/>
    <col min="546" max="575" width="4.109375" style="4" customWidth="1"/>
    <col min="576" max="576" width="0" style="4" hidden="1" customWidth="1"/>
    <col min="577" max="577" width="9.88671875" style="4" customWidth="1"/>
    <col min="578" max="578" width="14.6640625" style="4" customWidth="1"/>
    <col min="579" max="580" width="9.88671875" style="4" customWidth="1"/>
    <col min="581" max="582" width="7.6640625" style="4" customWidth="1"/>
    <col min="583" max="583" width="9" style="4" customWidth="1"/>
    <col min="584" max="590" width="0" style="4" hidden="1" customWidth="1"/>
    <col min="591" max="796" width="9" style="4"/>
    <col min="797" max="798" width="7.88671875" style="4" customWidth="1"/>
    <col min="799" max="800" width="4.77734375" style="4" customWidth="1"/>
    <col min="801" max="801" width="17.109375" style="4" customWidth="1"/>
    <col min="802" max="831" width="4.109375" style="4" customWidth="1"/>
    <col min="832" max="832" width="0" style="4" hidden="1" customWidth="1"/>
    <col min="833" max="833" width="9.88671875" style="4" customWidth="1"/>
    <col min="834" max="834" width="14.6640625" style="4" customWidth="1"/>
    <col min="835" max="836" width="9.88671875" style="4" customWidth="1"/>
    <col min="837" max="838" width="7.6640625" style="4" customWidth="1"/>
    <col min="839" max="839" width="9" style="4" customWidth="1"/>
    <col min="840" max="846" width="0" style="4" hidden="1" customWidth="1"/>
    <col min="847" max="1052" width="9" style="4"/>
    <col min="1053" max="1054" width="7.88671875" style="4" customWidth="1"/>
    <col min="1055" max="1056" width="4.77734375" style="4" customWidth="1"/>
    <col min="1057" max="1057" width="17.109375" style="4" customWidth="1"/>
    <col min="1058" max="1087" width="4.109375" style="4" customWidth="1"/>
    <col min="1088" max="1088" width="0" style="4" hidden="1" customWidth="1"/>
    <col min="1089" max="1089" width="9.88671875" style="4" customWidth="1"/>
    <col min="1090" max="1090" width="14.6640625" style="4" customWidth="1"/>
    <col min="1091" max="1092" width="9.88671875" style="4" customWidth="1"/>
    <col min="1093" max="1094" width="7.6640625" style="4" customWidth="1"/>
    <col min="1095" max="1095" width="9" style="4" customWidth="1"/>
    <col min="1096" max="1102" width="0" style="4" hidden="1" customWidth="1"/>
    <col min="1103" max="1308" width="9" style="4"/>
    <col min="1309" max="1310" width="7.88671875" style="4" customWidth="1"/>
    <col min="1311" max="1312" width="4.77734375" style="4" customWidth="1"/>
    <col min="1313" max="1313" width="17.109375" style="4" customWidth="1"/>
    <col min="1314" max="1343" width="4.109375" style="4" customWidth="1"/>
    <col min="1344" max="1344" width="0" style="4" hidden="1" customWidth="1"/>
    <col min="1345" max="1345" width="9.88671875" style="4" customWidth="1"/>
    <col min="1346" max="1346" width="14.6640625" style="4" customWidth="1"/>
    <col min="1347" max="1348" width="9.88671875" style="4" customWidth="1"/>
    <col min="1349" max="1350" width="7.6640625" style="4" customWidth="1"/>
    <col min="1351" max="1351" width="9" style="4" customWidth="1"/>
    <col min="1352" max="1358" width="0" style="4" hidden="1" customWidth="1"/>
    <col min="1359" max="1564" width="9" style="4"/>
    <col min="1565" max="1566" width="7.88671875" style="4" customWidth="1"/>
    <col min="1567" max="1568" width="4.77734375" style="4" customWidth="1"/>
    <col min="1569" max="1569" width="17.109375" style="4" customWidth="1"/>
    <col min="1570" max="1599" width="4.109375" style="4" customWidth="1"/>
    <col min="1600" max="1600" width="0" style="4" hidden="1" customWidth="1"/>
    <col min="1601" max="1601" width="9.88671875" style="4" customWidth="1"/>
    <col min="1602" max="1602" width="14.6640625" style="4" customWidth="1"/>
    <col min="1603" max="1604" width="9.88671875" style="4" customWidth="1"/>
    <col min="1605" max="1606" width="7.6640625" style="4" customWidth="1"/>
    <col min="1607" max="1607" width="9" style="4" customWidth="1"/>
    <col min="1608" max="1614" width="0" style="4" hidden="1" customWidth="1"/>
    <col min="1615" max="1820" width="9" style="4"/>
    <col min="1821" max="1822" width="7.88671875" style="4" customWidth="1"/>
    <col min="1823" max="1824" width="4.77734375" style="4" customWidth="1"/>
    <col min="1825" max="1825" width="17.109375" style="4" customWidth="1"/>
    <col min="1826" max="1855" width="4.109375" style="4" customWidth="1"/>
    <col min="1856" max="1856" width="0" style="4" hidden="1" customWidth="1"/>
    <col min="1857" max="1857" width="9.88671875" style="4" customWidth="1"/>
    <col min="1858" max="1858" width="14.6640625" style="4" customWidth="1"/>
    <col min="1859" max="1860" width="9.88671875" style="4" customWidth="1"/>
    <col min="1861" max="1862" width="7.6640625" style="4" customWidth="1"/>
    <col min="1863" max="1863" width="9" style="4" customWidth="1"/>
    <col min="1864" max="1870" width="0" style="4" hidden="1" customWidth="1"/>
    <col min="1871" max="2076" width="9" style="4"/>
    <col min="2077" max="2078" width="7.88671875" style="4" customWidth="1"/>
    <col min="2079" max="2080" width="4.77734375" style="4" customWidth="1"/>
    <col min="2081" max="2081" width="17.109375" style="4" customWidth="1"/>
    <col min="2082" max="2111" width="4.109375" style="4" customWidth="1"/>
    <col min="2112" max="2112" width="0" style="4" hidden="1" customWidth="1"/>
    <col min="2113" max="2113" width="9.88671875" style="4" customWidth="1"/>
    <col min="2114" max="2114" width="14.6640625" style="4" customWidth="1"/>
    <col min="2115" max="2116" width="9.88671875" style="4" customWidth="1"/>
    <col min="2117" max="2118" width="7.6640625" style="4" customWidth="1"/>
    <col min="2119" max="2119" width="9" style="4" customWidth="1"/>
    <col min="2120" max="2126" width="0" style="4" hidden="1" customWidth="1"/>
    <col min="2127" max="2332" width="9" style="4"/>
    <col min="2333" max="2334" width="7.88671875" style="4" customWidth="1"/>
    <col min="2335" max="2336" width="4.77734375" style="4" customWidth="1"/>
    <col min="2337" max="2337" width="17.109375" style="4" customWidth="1"/>
    <col min="2338" max="2367" width="4.109375" style="4" customWidth="1"/>
    <col min="2368" max="2368" width="0" style="4" hidden="1" customWidth="1"/>
    <col min="2369" max="2369" width="9.88671875" style="4" customWidth="1"/>
    <col min="2370" max="2370" width="14.6640625" style="4" customWidth="1"/>
    <col min="2371" max="2372" width="9.88671875" style="4" customWidth="1"/>
    <col min="2373" max="2374" width="7.6640625" style="4" customWidth="1"/>
    <col min="2375" max="2375" width="9" style="4" customWidth="1"/>
    <col min="2376" max="2382" width="0" style="4" hidden="1" customWidth="1"/>
    <col min="2383" max="2588" width="9" style="4"/>
    <col min="2589" max="2590" width="7.88671875" style="4" customWidth="1"/>
    <col min="2591" max="2592" width="4.77734375" style="4" customWidth="1"/>
    <col min="2593" max="2593" width="17.109375" style="4" customWidth="1"/>
    <col min="2594" max="2623" width="4.109375" style="4" customWidth="1"/>
    <col min="2624" max="2624" width="0" style="4" hidden="1" customWidth="1"/>
    <col min="2625" max="2625" width="9.88671875" style="4" customWidth="1"/>
    <col min="2626" max="2626" width="14.6640625" style="4" customWidth="1"/>
    <col min="2627" max="2628" width="9.88671875" style="4" customWidth="1"/>
    <col min="2629" max="2630" width="7.6640625" style="4" customWidth="1"/>
    <col min="2631" max="2631" width="9" style="4" customWidth="1"/>
    <col min="2632" max="2638" width="0" style="4" hidden="1" customWidth="1"/>
    <col min="2639" max="2844" width="9" style="4"/>
    <col min="2845" max="2846" width="7.88671875" style="4" customWidth="1"/>
    <col min="2847" max="2848" width="4.77734375" style="4" customWidth="1"/>
    <col min="2849" max="2849" width="17.109375" style="4" customWidth="1"/>
    <col min="2850" max="2879" width="4.109375" style="4" customWidth="1"/>
    <col min="2880" max="2880" width="0" style="4" hidden="1" customWidth="1"/>
    <col min="2881" max="2881" width="9.88671875" style="4" customWidth="1"/>
    <col min="2882" max="2882" width="14.6640625" style="4" customWidth="1"/>
    <col min="2883" max="2884" width="9.88671875" style="4" customWidth="1"/>
    <col min="2885" max="2886" width="7.6640625" style="4" customWidth="1"/>
    <col min="2887" max="2887" width="9" style="4" customWidth="1"/>
    <col min="2888" max="2894" width="0" style="4" hidden="1" customWidth="1"/>
    <col min="2895" max="3100" width="9" style="4"/>
    <col min="3101" max="3102" width="7.88671875" style="4" customWidth="1"/>
    <col min="3103" max="3104" width="4.77734375" style="4" customWidth="1"/>
    <col min="3105" max="3105" width="17.109375" style="4" customWidth="1"/>
    <col min="3106" max="3135" width="4.109375" style="4" customWidth="1"/>
    <col min="3136" max="3136" width="0" style="4" hidden="1" customWidth="1"/>
    <col min="3137" max="3137" width="9.88671875" style="4" customWidth="1"/>
    <col min="3138" max="3138" width="14.6640625" style="4" customWidth="1"/>
    <col min="3139" max="3140" width="9.88671875" style="4" customWidth="1"/>
    <col min="3141" max="3142" width="7.6640625" style="4" customWidth="1"/>
    <col min="3143" max="3143" width="9" style="4" customWidth="1"/>
    <col min="3144" max="3150" width="0" style="4" hidden="1" customWidth="1"/>
    <col min="3151" max="3356" width="9" style="4"/>
    <col min="3357" max="3358" width="7.88671875" style="4" customWidth="1"/>
    <col min="3359" max="3360" width="4.77734375" style="4" customWidth="1"/>
    <col min="3361" max="3361" width="17.109375" style="4" customWidth="1"/>
    <col min="3362" max="3391" width="4.109375" style="4" customWidth="1"/>
    <col min="3392" max="3392" width="0" style="4" hidden="1" customWidth="1"/>
    <col min="3393" max="3393" width="9.88671875" style="4" customWidth="1"/>
    <col min="3394" max="3394" width="14.6640625" style="4" customWidth="1"/>
    <col min="3395" max="3396" width="9.88671875" style="4" customWidth="1"/>
    <col min="3397" max="3398" width="7.6640625" style="4" customWidth="1"/>
    <col min="3399" max="3399" width="9" style="4" customWidth="1"/>
    <col min="3400" max="3406" width="0" style="4" hidden="1" customWidth="1"/>
    <col min="3407" max="3612" width="9" style="4"/>
    <col min="3613" max="3614" width="7.88671875" style="4" customWidth="1"/>
    <col min="3615" max="3616" width="4.77734375" style="4" customWidth="1"/>
    <col min="3617" max="3617" width="17.109375" style="4" customWidth="1"/>
    <col min="3618" max="3647" width="4.109375" style="4" customWidth="1"/>
    <col min="3648" max="3648" width="0" style="4" hidden="1" customWidth="1"/>
    <col min="3649" max="3649" width="9.88671875" style="4" customWidth="1"/>
    <col min="3650" max="3650" width="14.6640625" style="4" customWidth="1"/>
    <col min="3651" max="3652" width="9.88671875" style="4" customWidth="1"/>
    <col min="3653" max="3654" width="7.6640625" style="4" customWidth="1"/>
    <col min="3655" max="3655" width="9" style="4" customWidth="1"/>
    <col min="3656" max="3662" width="0" style="4" hidden="1" customWidth="1"/>
    <col min="3663" max="3868" width="9" style="4"/>
    <col min="3869" max="3870" width="7.88671875" style="4" customWidth="1"/>
    <col min="3871" max="3872" width="4.77734375" style="4" customWidth="1"/>
    <col min="3873" max="3873" width="17.109375" style="4" customWidth="1"/>
    <col min="3874" max="3903" width="4.109375" style="4" customWidth="1"/>
    <col min="3904" max="3904" width="0" style="4" hidden="1" customWidth="1"/>
    <col min="3905" max="3905" width="9.88671875" style="4" customWidth="1"/>
    <col min="3906" max="3906" width="14.6640625" style="4" customWidth="1"/>
    <col min="3907" max="3908" width="9.88671875" style="4" customWidth="1"/>
    <col min="3909" max="3910" width="7.6640625" style="4" customWidth="1"/>
    <col min="3911" max="3911" width="9" style="4" customWidth="1"/>
    <col min="3912" max="3918" width="0" style="4" hidden="1" customWidth="1"/>
    <col min="3919" max="4124" width="9" style="4"/>
    <col min="4125" max="4126" width="7.88671875" style="4" customWidth="1"/>
    <col min="4127" max="4128" width="4.77734375" style="4" customWidth="1"/>
    <col min="4129" max="4129" width="17.109375" style="4" customWidth="1"/>
    <col min="4130" max="4159" width="4.109375" style="4" customWidth="1"/>
    <col min="4160" max="4160" width="0" style="4" hidden="1" customWidth="1"/>
    <col min="4161" max="4161" width="9.88671875" style="4" customWidth="1"/>
    <col min="4162" max="4162" width="14.6640625" style="4" customWidth="1"/>
    <col min="4163" max="4164" width="9.88671875" style="4" customWidth="1"/>
    <col min="4165" max="4166" width="7.6640625" style="4" customWidth="1"/>
    <col min="4167" max="4167" width="9" style="4" customWidth="1"/>
    <col min="4168" max="4174" width="0" style="4" hidden="1" customWidth="1"/>
    <col min="4175" max="4380" width="9" style="4"/>
    <col min="4381" max="4382" width="7.88671875" style="4" customWidth="1"/>
    <col min="4383" max="4384" width="4.77734375" style="4" customWidth="1"/>
    <col min="4385" max="4385" width="17.109375" style="4" customWidth="1"/>
    <col min="4386" max="4415" width="4.109375" style="4" customWidth="1"/>
    <col min="4416" max="4416" width="0" style="4" hidden="1" customWidth="1"/>
    <col min="4417" max="4417" width="9.88671875" style="4" customWidth="1"/>
    <col min="4418" max="4418" width="14.6640625" style="4" customWidth="1"/>
    <col min="4419" max="4420" width="9.88671875" style="4" customWidth="1"/>
    <col min="4421" max="4422" width="7.6640625" style="4" customWidth="1"/>
    <col min="4423" max="4423" width="9" style="4" customWidth="1"/>
    <col min="4424" max="4430" width="0" style="4" hidden="1" customWidth="1"/>
    <col min="4431" max="4636" width="9" style="4"/>
    <col min="4637" max="4638" width="7.88671875" style="4" customWidth="1"/>
    <col min="4639" max="4640" width="4.77734375" style="4" customWidth="1"/>
    <col min="4641" max="4641" width="17.109375" style="4" customWidth="1"/>
    <col min="4642" max="4671" width="4.109375" style="4" customWidth="1"/>
    <col min="4672" max="4672" width="0" style="4" hidden="1" customWidth="1"/>
    <col min="4673" max="4673" width="9.88671875" style="4" customWidth="1"/>
    <col min="4674" max="4674" width="14.6640625" style="4" customWidth="1"/>
    <col min="4675" max="4676" width="9.88671875" style="4" customWidth="1"/>
    <col min="4677" max="4678" width="7.6640625" style="4" customWidth="1"/>
    <col min="4679" max="4679" width="9" style="4" customWidth="1"/>
    <col min="4680" max="4686" width="0" style="4" hidden="1" customWidth="1"/>
    <col min="4687" max="4892" width="9" style="4"/>
    <col min="4893" max="4894" width="7.88671875" style="4" customWidth="1"/>
    <col min="4895" max="4896" width="4.77734375" style="4" customWidth="1"/>
    <col min="4897" max="4897" width="17.109375" style="4" customWidth="1"/>
    <col min="4898" max="4927" width="4.109375" style="4" customWidth="1"/>
    <col min="4928" max="4928" width="0" style="4" hidden="1" customWidth="1"/>
    <col min="4929" max="4929" width="9.88671875" style="4" customWidth="1"/>
    <col min="4930" max="4930" width="14.6640625" style="4" customWidth="1"/>
    <col min="4931" max="4932" width="9.88671875" style="4" customWidth="1"/>
    <col min="4933" max="4934" width="7.6640625" style="4" customWidth="1"/>
    <col min="4935" max="4935" width="9" style="4" customWidth="1"/>
    <col min="4936" max="4942" width="0" style="4" hidden="1" customWidth="1"/>
    <col min="4943" max="5148" width="9" style="4"/>
    <col min="5149" max="5150" width="7.88671875" style="4" customWidth="1"/>
    <col min="5151" max="5152" width="4.77734375" style="4" customWidth="1"/>
    <col min="5153" max="5153" width="17.109375" style="4" customWidth="1"/>
    <col min="5154" max="5183" width="4.109375" style="4" customWidth="1"/>
    <col min="5184" max="5184" width="0" style="4" hidden="1" customWidth="1"/>
    <col min="5185" max="5185" width="9.88671875" style="4" customWidth="1"/>
    <col min="5186" max="5186" width="14.6640625" style="4" customWidth="1"/>
    <col min="5187" max="5188" width="9.88671875" style="4" customWidth="1"/>
    <col min="5189" max="5190" width="7.6640625" style="4" customWidth="1"/>
    <col min="5191" max="5191" width="9" style="4" customWidth="1"/>
    <col min="5192" max="5198" width="0" style="4" hidden="1" customWidth="1"/>
    <col min="5199" max="5404" width="9" style="4"/>
    <col min="5405" max="5406" width="7.88671875" style="4" customWidth="1"/>
    <col min="5407" max="5408" width="4.77734375" style="4" customWidth="1"/>
    <col min="5409" max="5409" width="17.109375" style="4" customWidth="1"/>
    <col min="5410" max="5439" width="4.109375" style="4" customWidth="1"/>
    <col min="5440" max="5440" width="0" style="4" hidden="1" customWidth="1"/>
    <col min="5441" max="5441" width="9.88671875" style="4" customWidth="1"/>
    <col min="5442" max="5442" width="14.6640625" style="4" customWidth="1"/>
    <col min="5443" max="5444" width="9.88671875" style="4" customWidth="1"/>
    <col min="5445" max="5446" width="7.6640625" style="4" customWidth="1"/>
    <col min="5447" max="5447" width="9" style="4" customWidth="1"/>
    <col min="5448" max="5454" width="0" style="4" hidden="1" customWidth="1"/>
    <col min="5455" max="5660" width="9" style="4"/>
    <col min="5661" max="5662" width="7.88671875" style="4" customWidth="1"/>
    <col min="5663" max="5664" width="4.77734375" style="4" customWidth="1"/>
    <col min="5665" max="5665" width="17.109375" style="4" customWidth="1"/>
    <col min="5666" max="5695" width="4.109375" style="4" customWidth="1"/>
    <col min="5696" max="5696" width="0" style="4" hidden="1" customWidth="1"/>
    <col min="5697" max="5697" width="9.88671875" style="4" customWidth="1"/>
    <col min="5698" max="5698" width="14.6640625" style="4" customWidth="1"/>
    <col min="5699" max="5700" width="9.88671875" style="4" customWidth="1"/>
    <col min="5701" max="5702" width="7.6640625" style="4" customWidth="1"/>
    <col min="5703" max="5703" width="9" style="4" customWidth="1"/>
    <col min="5704" max="5710" width="0" style="4" hidden="1" customWidth="1"/>
    <col min="5711" max="5916" width="9" style="4"/>
    <col min="5917" max="5918" width="7.88671875" style="4" customWidth="1"/>
    <col min="5919" max="5920" width="4.77734375" style="4" customWidth="1"/>
    <col min="5921" max="5921" width="17.109375" style="4" customWidth="1"/>
    <col min="5922" max="5951" width="4.109375" style="4" customWidth="1"/>
    <col min="5952" max="5952" width="0" style="4" hidden="1" customWidth="1"/>
    <col min="5953" max="5953" width="9.88671875" style="4" customWidth="1"/>
    <col min="5954" max="5954" width="14.6640625" style="4" customWidth="1"/>
    <col min="5955" max="5956" width="9.88671875" style="4" customWidth="1"/>
    <col min="5957" max="5958" width="7.6640625" style="4" customWidth="1"/>
    <col min="5959" max="5959" width="9" style="4" customWidth="1"/>
    <col min="5960" max="5966" width="0" style="4" hidden="1" customWidth="1"/>
    <col min="5967" max="6172" width="9" style="4"/>
    <col min="6173" max="6174" width="7.88671875" style="4" customWidth="1"/>
    <col min="6175" max="6176" width="4.77734375" style="4" customWidth="1"/>
    <col min="6177" max="6177" width="17.109375" style="4" customWidth="1"/>
    <col min="6178" max="6207" width="4.109375" style="4" customWidth="1"/>
    <col min="6208" max="6208" width="0" style="4" hidden="1" customWidth="1"/>
    <col min="6209" max="6209" width="9.88671875" style="4" customWidth="1"/>
    <col min="6210" max="6210" width="14.6640625" style="4" customWidth="1"/>
    <col min="6211" max="6212" width="9.88671875" style="4" customWidth="1"/>
    <col min="6213" max="6214" width="7.6640625" style="4" customWidth="1"/>
    <col min="6215" max="6215" width="9" style="4" customWidth="1"/>
    <col min="6216" max="6222" width="0" style="4" hidden="1" customWidth="1"/>
    <col min="6223" max="6428" width="9" style="4"/>
    <col min="6429" max="6430" width="7.88671875" style="4" customWidth="1"/>
    <col min="6431" max="6432" width="4.77734375" style="4" customWidth="1"/>
    <col min="6433" max="6433" width="17.109375" style="4" customWidth="1"/>
    <col min="6434" max="6463" width="4.109375" style="4" customWidth="1"/>
    <col min="6464" max="6464" width="0" style="4" hidden="1" customWidth="1"/>
    <col min="6465" max="6465" width="9.88671875" style="4" customWidth="1"/>
    <col min="6466" max="6466" width="14.6640625" style="4" customWidth="1"/>
    <col min="6467" max="6468" width="9.88671875" style="4" customWidth="1"/>
    <col min="6469" max="6470" width="7.6640625" style="4" customWidth="1"/>
    <col min="6471" max="6471" width="9" style="4" customWidth="1"/>
    <col min="6472" max="6478" width="0" style="4" hidden="1" customWidth="1"/>
    <col min="6479" max="6684" width="9" style="4"/>
    <col min="6685" max="6686" width="7.88671875" style="4" customWidth="1"/>
    <col min="6687" max="6688" width="4.77734375" style="4" customWidth="1"/>
    <col min="6689" max="6689" width="17.109375" style="4" customWidth="1"/>
    <col min="6690" max="6719" width="4.109375" style="4" customWidth="1"/>
    <col min="6720" max="6720" width="0" style="4" hidden="1" customWidth="1"/>
    <col min="6721" max="6721" width="9.88671875" style="4" customWidth="1"/>
    <col min="6722" max="6722" width="14.6640625" style="4" customWidth="1"/>
    <col min="6723" max="6724" width="9.88671875" style="4" customWidth="1"/>
    <col min="6725" max="6726" width="7.6640625" style="4" customWidth="1"/>
    <col min="6727" max="6727" width="9" style="4" customWidth="1"/>
    <col min="6728" max="6734" width="0" style="4" hidden="1" customWidth="1"/>
    <col min="6735" max="6940" width="9" style="4"/>
    <col min="6941" max="6942" width="7.88671875" style="4" customWidth="1"/>
    <col min="6943" max="6944" width="4.77734375" style="4" customWidth="1"/>
    <col min="6945" max="6945" width="17.109375" style="4" customWidth="1"/>
    <col min="6946" max="6975" width="4.109375" style="4" customWidth="1"/>
    <col min="6976" max="6976" width="0" style="4" hidden="1" customWidth="1"/>
    <col min="6977" max="6977" width="9.88671875" style="4" customWidth="1"/>
    <col min="6978" max="6978" width="14.6640625" style="4" customWidth="1"/>
    <col min="6979" max="6980" width="9.88671875" style="4" customWidth="1"/>
    <col min="6981" max="6982" width="7.6640625" style="4" customWidth="1"/>
    <col min="6983" max="6983" width="9" style="4" customWidth="1"/>
    <col min="6984" max="6990" width="0" style="4" hidden="1" customWidth="1"/>
    <col min="6991" max="7196" width="9" style="4"/>
    <col min="7197" max="7198" width="7.88671875" style="4" customWidth="1"/>
    <col min="7199" max="7200" width="4.77734375" style="4" customWidth="1"/>
    <col min="7201" max="7201" width="17.109375" style="4" customWidth="1"/>
    <col min="7202" max="7231" width="4.109375" style="4" customWidth="1"/>
    <col min="7232" max="7232" width="0" style="4" hidden="1" customWidth="1"/>
    <col min="7233" max="7233" width="9.88671875" style="4" customWidth="1"/>
    <col min="7234" max="7234" width="14.6640625" style="4" customWidth="1"/>
    <col min="7235" max="7236" width="9.88671875" style="4" customWidth="1"/>
    <col min="7237" max="7238" width="7.6640625" style="4" customWidth="1"/>
    <col min="7239" max="7239" width="9" style="4" customWidth="1"/>
    <col min="7240" max="7246" width="0" style="4" hidden="1" customWidth="1"/>
    <col min="7247" max="7452" width="9" style="4"/>
    <col min="7453" max="7454" width="7.88671875" style="4" customWidth="1"/>
    <col min="7455" max="7456" width="4.77734375" style="4" customWidth="1"/>
    <col min="7457" max="7457" width="17.109375" style="4" customWidth="1"/>
    <col min="7458" max="7487" width="4.109375" style="4" customWidth="1"/>
    <col min="7488" max="7488" width="0" style="4" hidden="1" customWidth="1"/>
    <col min="7489" max="7489" width="9.88671875" style="4" customWidth="1"/>
    <col min="7490" max="7490" width="14.6640625" style="4" customWidth="1"/>
    <col min="7491" max="7492" width="9.88671875" style="4" customWidth="1"/>
    <col min="7493" max="7494" width="7.6640625" style="4" customWidth="1"/>
    <col min="7495" max="7495" width="9" style="4" customWidth="1"/>
    <col min="7496" max="7502" width="0" style="4" hidden="1" customWidth="1"/>
    <col min="7503" max="7708" width="9" style="4"/>
    <col min="7709" max="7710" width="7.88671875" style="4" customWidth="1"/>
    <col min="7711" max="7712" width="4.77734375" style="4" customWidth="1"/>
    <col min="7713" max="7713" width="17.109375" style="4" customWidth="1"/>
    <col min="7714" max="7743" width="4.109375" style="4" customWidth="1"/>
    <col min="7744" max="7744" width="0" style="4" hidden="1" customWidth="1"/>
    <col min="7745" max="7745" width="9.88671875" style="4" customWidth="1"/>
    <col min="7746" max="7746" width="14.6640625" style="4" customWidth="1"/>
    <col min="7747" max="7748" width="9.88671875" style="4" customWidth="1"/>
    <col min="7749" max="7750" width="7.6640625" style="4" customWidth="1"/>
    <col min="7751" max="7751" width="9" style="4" customWidth="1"/>
    <col min="7752" max="7758" width="0" style="4" hidden="1" customWidth="1"/>
    <col min="7759" max="7964" width="9" style="4"/>
    <col min="7965" max="7966" width="7.88671875" style="4" customWidth="1"/>
    <col min="7967" max="7968" width="4.77734375" style="4" customWidth="1"/>
    <col min="7969" max="7969" width="17.109375" style="4" customWidth="1"/>
    <col min="7970" max="7999" width="4.109375" style="4" customWidth="1"/>
    <col min="8000" max="8000" width="0" style="4" hidden="1" customWidth="1"/>
    <col min="8001" max="8001" width="9.88671875" style="4" customWidth="1"/>
    <col min="8002" max="8002" width="14.6640625" style="4" customWidth="1"/>
    <col min="8003" max="8004" width="9.88671875" style="4" customWidth="1"/>
    <col min="8005" max="8006" width="7.6640625" style="4" customWidth="1"/>
    <col min="8007" max="8007" width="9" style="4" customWidth="1"/>
    <col min="8008" max="8014" width="0" style="4" hidden="1" customWidth="1"/>
    <col min="8015" max="8220" width="9" style="4"/>
    <col min="8221" max="8222" width="7.88671875" style="4" customWidth="1"/>
    <col min="8223" max="8224" width="4.77734375" style="4" customWidth="1"/>
    <col min="8225" max="8225" width="17.109375" style="4" customWidth="1"/>
    <col min="8226" max="8255" width="4.109375" style="4" customWidth="1"/>
    <col min="8256" max="8256" width="0" style="4" hidden="1" customWidth="1"/>
    <col min="8257" max="8257" width="9.88671875" style="4" customWidth="1"/>
    <col min="8258" max="8258" width="14.6640625" style="4" customWidth="1"/>
    <col min="8259" max="8260" width="9.88671875" style="4" customWidth="1"/>
    <col min="8261" max="8262" width="7.6640625" style="4" customWidth="1"/>
    <col min="8263" max="8263" width="9" style="4" customWidth="1"/>
    <col min="8264" max="8270" width="0" style="4" hidden="1" customWidth="1"/>
    <col min="8271" max="8476" width="9" style="4"/>
    <col min="8477" max="8478" width="7.88671875" style="4" customWidth="1"/>
    <col min="8479" max="8480" width="4.77734375" style="4" customWidth="1"/>
    <col min="8481" max="8481" width="17.109375" style="4" customWidth="1"/>
    <col min="8482" max="8511" width="4.109375" style="4" customWidth="1"/>
    <col min="8512" max="8512" width="0" style="4" hidden="1" customWidth="1"/>
    <col min="8513" max="8513" width="9.88671875" style="4" customWidth="1"/>
    <col min="8514" max="8514" width="14.6640625" style="4" customWidth="1"/>
    <col min="8515" max="8516" width="9.88671875" style="4" customWidth="1"/>
    <col min="8517" max="8518" width="7.6640625" style="4" customWidth="1"/>
    <col min="8519" max="8519" width="9" style="4" customWidth="1"/>
    <col min="8520" max="8526" width="0" style="4" hidden="1" customWidth="1"/>
    <col min="8527" max="8732" width="9" style="4"/>
    <col min="8733" max="8734" width="7.88671875" style="4" customWidth="1"/>
    <col min="8735" max="8736" width="4.77734375" style="4" customWidth="1"/>
    <col min="8737" max="8737" width="17.109375" style="4" customWidth="1"/>
    <col min="8738" max="8767" width="4.109375" style="4" customWidth="1"/>
    <col min="8768" max="8768" width="0" style="4" hidden="1" customWidth="1"/>
    <col min="8769" max="8769" width="9.88671875" style="4" customWidth="1"/>
    <col min="8770" max="8770" width="14.6640625" style="4" customWidth="1"/>
    <col min="8771" max="8772" width="9.88671875" style="4" customWidth="1"/>
    <col min="8773" max="8774" width="7.6640625" style="4" customWidth="1"/>
    <col min="8775" max="8775" width="9" style="4" customWidth="1"/>
    <col min="8776" max="8782" width="0" style="4" hidden="1" customWidth="1"/>
    <col min="8783" max="8988" width="9" style="4"/>
    <col min="8989" max="8990" width="7.88671875" style="4" customWidth="1"/>
    <col min="8991" max="8992" width="4.77734375" style="4" customWidth="1"/>
    <col min="8993" max="8993" width="17.109375" style="4" customWidth="1"/>
    <col min="8994" max="9023" width="4.109375" style="4" customWidth="1"/>
    <col min="9024" max="9024" width="0" style="4" hidden="1" customWidth="1"/>
    <col min="9025" max="9025" width="9.88671875" style="4" customWidth="1"/>
    <col min="9026" max="9026" width="14.6640625" style="4" customWidth="1"/>
    <col min="9027" max="9028" width="9.88671875" style="4" customWidth="1"/>
    <col min="9029" max="9030" width="7.6640625" style="4" customWidth="1"/>
    <col min="9031" max="9031" width="9" style="4" customWidth="1"/>
    <col min="9032" max="9038" width="0" style="4" hidden="1" customWidth="1"/>
    <col min="9039" max="9244" width="9" style="4"/>
    <col min="9245" max="9246" width="7.88671875" style="4" customWidth="1"/>
    <col min="9247" max="9248" width="4.77734375" style="4" customWidth="1"/>
    <col min="9249" max="9249" width="17.109375" style="4" customWidth="1"/>
    <col min="9250" max="9279" width="4.109375" style="4" customWidth="1"/>
    <col min="9280" max="9280" width="0" style="4" hidden="1" customWidth="1"/>
    <col min="9281" max="9281" width="9.88671875" style="4" customWidth="1"/>
    <col min="9282" max="9282" width="14.6640625" style="4" customWidth="1"/>
    <col min="9283" max="9284" width="9.88671875" style="4" customWidth="1"/>
    <col min="9285" max="9286" width="7.6640625" style="4" customWidth="1"/>
    <col min="9287" max="9287" width="9" style="4" customWidth="1"/>
    <col min="9288" max="9294" width="0" style="4" hidden="1" customWidth="1"/>
    <col min="9295" max="9500" width="9" style="4"/>
    <col min="9501" max="9502" width="7.88671875" style="4" customWidth="1"/>
    <col min="9503" max="9504" width="4.77734375" style="4" customWidth="1"/>
    <col min="9505" max="9505" width="17.109375" style="4" customWidth="1"/>
    <col min="9506" max="9535" width="4.109375" style="4" customWidth="1"/>
    <col min="9536" max="9536" width="0" style="4" hidden="1" customWidth="1"/>
    <col min="9537" max="9537" width="9.88671875" style="4" customWidth="1"/>
    <col min="9538" max="9538" width="14.6640625" style="4" customWidth="1"/>
    <col min="9539" max="9540" width="9.88671875" style="4" customWidth="1"/>
    <col min="9541" max="9542" width="7.6640625" style="4" customWidth="1"/>
    <col min="9543" max="9543" width="9" style="4" customWidth="1"/>
    <col min="9544" max="9550" width="0" style="4" hidden="1" customWidth="1"/>
    <col min="9551" max="9756" width="9" style="4"/>
    <col min="9757" max="9758" width="7.88671875" style="4" customWidth="1"/>
    <col min="9759" max="9760" width="4.77734375" style="4" customWidth="1"/>
    <col min="9761" max="9761" width="17.109375" style="4" customWidth="1"/>
    <col min="9762" max="9791" width="4.109375" style="4" customWidth="1"/>
    <col min="9792" max="9792" width="0" style="4" hidden="1" customWidth="1"/>
    <col min="9793" max="9793" width="9.88671875" style="4" customWidth="1"/>
    <col min="9794" max="9794" width="14.6640625" style="4" customWidth="1"/>
    <col min="9795" max="9796" width="9.88671875" style="4" customWidth="1"/>
    <col min="9797" max="9798" width="7.6640625" style="4" customWidth="1"/>
    <col min="9799" max="9799" width="9" style="4" customWidth="1"/>
    <col min="9800" max="9806" width="0" style="4" hidden="1" customWidth="1"/>
    <col min="9807" max="10012" width="9" style="4"/>
    <col min="10013" max="10014" width="7.88671875" style="4" customWidth="1"/>
    <col min="10015" max="10016" width="4.77734375" style="4" customWidth="1"/>
    <col min="10017" max="10017" width="17.109375" style="4" customWidth="1"/>
    <col min="10018" max="10047" width="4.109375" style="4" customWidth="1"/>
    <col min="10048" max="10048" width="0" style="4" hidden="1" customWidth="1"/>
    <col min="10049" max="10049" width="9.88671875" style="4" customWidth="1"/>
    <col min="10050" max="10050" width="14.6640625" style="4" customWidth="1"/>
    <col min="10051" max="10052" width="9.88671875" style="4" customWidth="1"/>
    <col min="10053" max="10054" width="7.6640625" style="4" customWidth="1"/>
    <col min="10055" max="10055" width="9" style="4" customWidth="1"/>
    <col min="10056" max="10062" width="0" style="4" hidden="1" customWidth="1"/>
    <col min="10063" max="10268" width="9" style="4"/>
    <col min="10269" max="10270" width="7.88671875" style="4" customWidth="1"/>
    <col min="10271" max="10272" width="4.77734375" style="4" customWidth="1"/>
    <col min="10273" max="10273" width="17.109375" style="4" customWidth="1"/>
    <col min="10274" max="10303" width="4.109375" style="4" customWidth="1"/>
    <col min="10304" max="10304" width="0" style="4" hidden="1" customWidth="1"/>
    <col min="10305" max="10305" width="9.88671875" style="4" customWidth="1"/>
    <col min="10306" max="10306" width="14.6640625" style="4" customWidth="1"/>
    <col min="10307" max="10308" width="9.88671875" style="4" customWidth="1"/>
    <col min="10309" max="10310" width="7.6640625" style="4" customWidth="1"/>
    <col min="10311" max="10311" width="9" style="4" customWidth="1"/>
    <col min="10312" max="10318" width="0" style="4" hidden="1" customWidth="1"/>
    <col min="10319" max="10524" width="9" style="4"/>
    <col min="10525" max="10526" width="7.88671875" style="4" customWidth="1"/>
    <col min="10527" max="10528" width="4.77734375" style="4" customWidth="1"/>
    <col min="10529" max="10529" width="17.109375" style="4" customWidth="1"/>
    <col min="10530" max="10559" width="4.109375" style="4" customWidth="1"/>
    <col min="10560" max="10560" width="0" style="4" hidden="1" customWidth="1"/>
    <col min="10561" max="10561" width="9.88671875" style="4" customWidth="1"/>
    <col min="10562" max="10562" width="14.6640625" style="4" customWidth="1"/>
    <col min="10563" max="10564" width="9.88671875" style="4" customWidth="1"/>
    <col min="10565" max="10566" width="7.6640625" style="4" customWidth="1"/>
    <col min="10567" max="10567" width="9" style="4" customWidth="1"/>
    <col min="10568" max="10574" width="0" style="4" hidden="1" customWidth="1"/>
    <col min="10575" max="10780" width="9" style="4"/>
    <col min="10781" max="10782" width="7.88671875" style="4" customWidth="1"/>
    <col min="10783" max="10784" width="4.77734375" style="4" customWidth="1"/>
    <col min="10785" max="10785" width="17.109375" style="4" customWidth="1"/>
    <col min="10786" max="10815" width="4.109375" style="4" customWidth="1"/>
    <col min="10816" max="10816" width="0" style="4" hidden="1" customWidth="1"/>
    <col min="10817" max="10817" width="9.88671875" style="4" customWidth="1"/>
    <col min="10818" max="10818" width="14.6640625" style="4" customWidth="1"/>
    <col min="10819" max="10820" width="9.88671875" style="4" customWidth="1"/>
    <col min="10821" max="10822" width="7.6640625" style="4" customWidth="1"/>
    <col min="10823" max="10823" width="9" style="4" customWidth="1"/>
    <col min="10824" max="10830" width="0" style="4" hidden="1" customWidth="1"/>
    <col min="10831" max="11036" width="9" style="4"/>
    <col min="11037" max="11038" width="7.88671875" style="4" customWidth="1"/>
    <col min="11039" max="11040" width="4.77734375" style="4" customWidth="1"/>
    <col min="11041" max="11041" width="17.109375" style="4" customWidth="1"/>
    <col min="11042" max="11071" width="4.109375" style="4" customWidth="1"/>
    <col min="11072" max="11072" width="0" style="4" hidden="1" customWidth="1"/>
    <col min="11073" max="11073" width="9.88671875" style="4" customWidth="1"/>
    <col min="11074" max="11074" width="14.6640625" style="4" customWidth="1"/>
    <col min="11075" max="11076" width="9.88671875" style="4" customWidth="1"/>
    <col min="11077" max="11078" width="7.6640625" style="4" customWidth="1"/>
    <col min="11079" max="11079" width="9" style="4" customWidth="1"/>
    <col min="11080" max="11086" width="0" style="4" hidden="1" customWidth="1"/>
    <col min="11087" max="11292" width="9" style="4"/>
    <col min="11293" max="11294" width="7.88671875" style="4" customWidth="1"/>
    <col min="11295" max="11296" width="4.77734375" style="4" customWidth="1"/>
    <col min="11297" max="11297" width="17.109375" style="4" customWidth="1"/>
    <col min="11298" max="11327" width="4.109375" style="4" customWidth="1"/>
    <col min="11328" max="11328" width="0" style="4" hidden="1" customWidth="1"/>
    <col min="11329" max="11329" width="9.88671875" style="4" customWidth="1"/>
    <col min="11330" max="11330" width="14.6640625" style="4" customWidth="1"/>
    <col min="11331" max="11332" width="9.88671875" style="4" customWidth="1"/>
    <col min="11333" max="11334" width="7.6640625" style="4" customWidth="1"/>
    <col min="11335" max="11335" width="9" style="4" customWidth="1"/>
    <col min="11336" max="11342" width="0" style="4" hidden="1" customWidth="1"/>
    <col min="11343" max="11548" width="9" style="4"/>
    <col min="11549" max="11550" width="7.88671875" style="4" customWidth="1"/>
    <col min="11551" max="11552" width="4.77734375" style="4" customWidth="1"/>
    <col min="11553" max="11553" width="17.109375" style="4" customWidth="1"/>
    <col min="11554" max="11583" width="4.109375" style="4" customWidth="1"/>
    <col min="11584" max="11584" width="0" style="4" hidden="1" customWidth="1"/>
    <col min="11585" max="11585" width="9.88671875" style="4" customWidth="1"/>
    <col min="11586" max="11586" width="14.6640625" style="4" customWidth="1"/>
    <col min="11587" max="11588" width="9.88671875" style="4" customWidth="1"/>
    <col min="11589" max="11590" width="7.6640625" style="4" customWidth="1"/>
    <col min="11591" max="11591" width="9" style="4" customWidth="1"/>
    <col min="11592" max="11598" width="0" style="4" hidden="1" customWidth="1"/>
    <col min="11599" max="11804" width="9" style="4"/>
    <col min="11805" max="11806" width="7.88671875" style="4" customWidth="1"/>
    <col min="11807" max="11808" width="4.77734375" style="4" customWidth="1"/>
    <col min="11809" max="11809" width="17.109375" style="4" customWidth="1"/>
    <col min="11810" max="11839" width="4.109375" style="4" customWidth="1"/>
    <col min="11840" max="11840" width="0" style="4" hidden="1" customWidth="1"/>
    <col min="11841" max="11841" width="9.88671875" style="4" customWidth="1"/>
    <col min="11842" max="11842" width="14.6640625" style="4" customWidth="1"/>
    <col min="11843" max="11844" width="9.88671875" style="4" customWidth="1"/>
    <col min="11845" max="11846" width="7.6640625" style="4" customWidth="1"/>
    <col min="11847" max="11847" width="9" style="4" customWidth="1"/>
    <col min="11848" max="11854" width="0" style="4" hidden="1" customWidth="1"/>
    <col min="11855" max="12060" width="9" style="4"/>
    <col min="12061" max="12062" width="7.88671875" style="4" customWidth="1"/>
    <col min="12063" max="12064" width="4.77734375" style="4" customWidth="1"/>
    <col min="12065" max="12065" width="17.109375" style="4" customWidth="1"/>
    <col min="12066" max="12095" width="4.109375" style="4" customWidth="1"/>
    <col min="12096" max="12096" width="0" style="4" hidden="1" customWidth="1"/>
    <col min="12097" max="12097" width="9.88671875" style="4" customWidth="1"/>
    <col min="12098" max="12098" width="14.6640625" style="4" customWidth="1"/>
    <col min="12099" max="12100" width="9.88671875" style="4" customWidth="1"/>
    <col min="12101" max="12102" width="7.6640625" style="4" customWidth="1"/>
    <col min="12103" max="12103" width="9" style="4" customWidth="1"/>
    <col min="12104" max="12110" width="0" style="4" hidden="1" customWidth="1"/>
    <col min="12111" max="12316" width="9" style="4"/>
    <col min="12317" max="12318" width="7.88671875" style="4" customWidth="1"/>
    <col min="12319" max="12320" width="4.77734375" style="4" customWidth="1"/>
    <col min="12321" max="12321" width="17.109375" style="4" customWidth="1"/>
    <col min="12322" max="12351" width="4.109375" style="4" customWidth="1"/>
    <col min="12352" max="12352" width="0" style="4" hidden="1" customWidth="1"/>
    <col min="12353" max="12353" width="9.88671875" style="4" customWidth="1"/>
    <col min="12354" max="12354" width="14.6640625" style="4" customWidth="1"/>
    <col min="12355" max="12356" width="9.88671875" style="4" customWidth="1"/>
    <col min="12357" max="12358" width="7.6640625" style="4" customWidth="1"/>
    <col min="12359" max="12359" width="9" style="4" customWidth="1"/>
    <col min="12360" max="12366" width="0" style="4" hidden="1" customWidth="1"/>
    <col min="12367" max="12572" width="9" style="4"/>
    <col min="12573" max="12574" width="7.88671875" style="4" customWidth="1"/>
    <col min="12575" max="12576" width="4.77734375" style="4" customWidth="1"/>
    <col min="12577" max="12577" width="17.109375" style="4" customWidth="1"/>
    <col min="12578" max="12607" width="4.109375" style="4" customWidth="1"/>
    <col min="12608" max="12608" width="0" style="4" hidden="1" customWidth="1"/>
    <col min="12609" max="12609" width="9.88671875" style="4" customWidth="1"/>
    <col min="12610" max="12610" width="14.6640625" style="4" customWidth="1"/>
    <col min="12611" max="12612" width="9.88671875" style="4" customWidth="1"/>
    <col min="12613" max="12614" width="7.6640625" style="4" customWidth="1"/>
    <col min="12615" max="12615" width="9" style="4" customWidth="1"/>
    <col min="12616" max="12622" width="0" style="4" hidden="1" customWidth="1"/>
    <col min="12623" max="12828" width="9" style="4"/>
    <col min="12829" max="12830" width="7.88671875" style="4" customWidth="1"/>
    <col min="12831" max="12832" width="4.77734375" style="4" customWidth="1"/>
    <col min="12833" max="12833" width="17.109375" style="4" customWidth="1"/>
    <col min="12834" max="12863" width="4.109375" style="4" customWidth="1"/>
    <col min="12864" max="12864" width="0" style="4" hidden="1" customWidth="1"/>
    <col min="12865" max="12865" width="9.88671875" style="4" customWidth="1"/>
    <col min="12866" max="12866" width="14.6640625" style="4" customWidth="1"/>
    <col min="12867" max="12868" width="9.88671875" style="4" customWidth="1"/>
    <col min="12869" max="12870" width="7.6640625" style="4" customWidth="1"/>
    <col min="12871" max="12871" width="9" style="4" customWidth="1"/>
    <col min="12872" max="12878" width="0" style="4" hidden="1" customWidth="1"/>
    <col min="12879" max="13084" width="9" style="4"/>
    <col min="13085" max="13086" width="7.88671875" style="4" customWidth="1"/>
    <col min="13087" max="13088" width="4.77734375" style="4" customWidth="1"/>
    <col min="13089" max="13089" width="17.109375" style="4" customWidth="1"/>
    <col min="13090" max="13119" width="4.109375" style="4" customWidth="1"/>
    <col min="13120" max="13120" width="0" style="4" hidden="1" customWidth="1"/>
    <col min="13121" max="13121" width="9.88671875" style="4" customWidth="1"/>
    <col min="13122" max="13122" width="14.6640625" style="4" customWidth="1"/>
    <col min="13123" max="13124" width="9.88671875" style="4" customWidth="1"/>
    <col min="13125" max="13126" width="7.6640625" style="4" customWidth="1"/>
    <col min="13127" max="13127" width="9" style="4" customWidth="1"/>
    <col min="13128" max="13134" width="0" style="4" hidden="1" customWidth="1"/>
    <col min="13135" max="13340" width="9" style="4"/>
    <col min="13341" max="13342" width="7.88671875" style="4" customWidth="1"/>
    <col min="13343" max="13344" width="4.77734375" style="4" customWidth="1"/>
    <col min="13345" max="13345" width="17.109375" style="4" customWidth="1"/>
    <col min="13346" max="13375" width="4.109375" style="4" customWidth="1"/>
    <col min="13376" max="13376" width="0" style="4" hidden="1" customWidth="1"/>
    <col min="13377" max="13377" width="9.88671875" style="4" customWidth="1"/>
    <col min="13378" max="13378" width="14.6640625" style="4" customWidth="1"/>
    <col min="13379" max="13380" width="9.88671875" style="4" customWidth="1"/>
    <col min="13381" max="13382" width="7.6640625" style="4" customWidth="1"/>
    <col min="13383" max="13383" width="9" style="4" customWidth="1"/>
    <col min="13384" max="13390" width="0" style="4" hidden="1" customWidth="1"/>
    <col min="13391" max="13596" width="9" style="4"/>
    <col min="13597" max="13598" width="7.88671875" style="4" customWidth="1"/>
    <col min="13599" max="13600" width="4.77734375" style="4" customWidth="1"/>
    <col min="13601" max="13601" width="17.109375" style="4" customWidth="1"/>
    <col min="13602" max="13631" width="4.109375" style="4" customWidth="1"/>
    <col min="13632" max="13632" width="0" style="4" hidden="1" customWidth="1"/>
    <col min="13633" max="13633" width="9.88671875" style="4" customWidth="1"/>
    <col min="13634" max="13634" width="14.6640625" style="4" customWidth="1"/>
    <col min="13635" max="13636" width="9.88671875" style="4" customWidth="1"/>
    <col min="13637" max="13638" width="7.6640625" style="4" customWidth="1"/>
    <col min="13639" max="13639" width="9" style="4" customWidth="1"/>
    <col min="13640" max="13646" width="0" style="4" hidden="1" customWidth="1"/>
    <col min="13647" max="13852" width="9" style="4"/>
    <col min="13853" max="13854" width="7.88671875" style="4" customWidth="1"/>
    <col min="13855" max="13856" width="4.77734375" style="4" customWidth="1"/>
    <col min="13857" max="13857" width="17.109375" style="4" customWidth="1"/>
    <col min="13858" max="13887" width="4.109375" style="4" customWidth="1"/>
    <col min="13888" max="13888" width="0" style="4" hidden="1" customWidth="1"/>
    <col min="13889" max="13889" width="9.88671875" style="4" customWidth="1"/>
    <col min="13890" max="13890" width="14.6640625" style="4" customWidth="1"/>
    <col min="13891" max="13892" width="9.88671875" style="4" customWidth="1"/>
    <col min="13893" max="13894" width="7.6640625" style="4" customWidth="1"/>
    <col min="13895" max="13895" width="9" style="4" customWidth="1"/>
    <col min="13896" max="13902" width="0" style="4" hidden="1" customWidth="1"/>
    <col min="13903" max="14108" width="9" style="4"/>
    <col min="14109" max="14110" width="7.88671875" style="4" customWidth="1"/>
    <col min="14111" max="14112" width="4.77734375" style="4" customWidth="1"/>
    <col min="14113" max="14113" width="17.109375" style="4" customWidth="1"/>
    <col min="14114" max="14143" width="4.109375" style="4" customWidth="1"/>
    <col min="14144" max="14144" width="0" style="4" hidden="1" customWidth="1"/>
    <col min="14145" max="14145" width="9.88671875" style="4" customWidth="1"/>
    <col min="14146" max="14146" width="14.6640625" style="4" customWidth="1"/>
    <col min="14147" max="14148" width="9.88671875" style="4" customWidth="1"/>
    <col min="14149" max="14150" width="7.6640625" style="4" customWidth="1"/>
    <col min="14151" max="14151" width="9" style="4" customWidth="1"/>
    <col min="14152" max="14158" width="0" style="4" hidden="1" customWidth="1"/>
    <col min="14159" max="14364" width="9" style="4"/>
    <col min="14365" max="14366" width="7.88671875" style="4" customWidth="1"/>
    <col min="14367" max="14368" width="4.77734375" style="4" customWidth="1"/>
    <col min="14369" max="14369" width="17.109375" style="4" customWidth="1"/>
    <col min="14370" max="14399" width="4.109375" style="4" customWidth="1"/>
    <col min="14400" max="14400" width="0" style="4" hidden="1" customWidth="1"/>
    <col min="14401" max="14401" width="9.88671875" style="4" customWidth="1"/>
    <col min="14402" max="14402" width="14.6640625" style="4" customWidth="1"/>
    <col min="14403" max="14404" width="9.88671875" style="4" customWidth="1"/>
    <col min="14405" max="14406" width="7.6640625" style="4" customWidth="1"/>
    <col min="14407" max="14407" width="9" style="4" customWidth="1"/>
    <col min="14408" max="14414" width="0" style="4" hidden="1" customWidth="1"/>
    <col min="14415" max="14620" width="9" style="4"/>
    <col min="14621" max="14622" width="7.88671875" style="4" customWidth="1"/>
    <col min="14623" max="14624" width="4.77734375" style="4" customWidth="1"/>
    <col min="14625" max="14625" width="17.109375" style="4" customWidth="1"/>
    <col min="14626" max="14655" width="4.109375" style="4" customWidth="1"/>
    <col min="14656" max="14656" width="0" style="4" hidden="1" customWidth="1"/>
    <col min="14657" max="14657" width="9.88671875" style="4" customWidth="1"/>
    <col min="14658" max="14658" width="14.6640625" style="4" customWidth="1"/>
    <col min="14659" max="14660" width="9.88671875" style="4" customWidth="1"/>
    <col min="14661" max="14662" width="7.6640625" style="4" customWidth="1"/>
    <col min="14663" max="14663" width="9" style="4" customWidth="1"/>
    <col min="14664" max="14670" width="0" style="4" hidden="1" customWidth="1"/>
    <col min="14671" max="14876" width="9" style="4"/>
    <col min="14877" max="14878" width="7.88671875" style="4" customWidth="1"/>
    <col min="14879" max="14880" width="4.77734375" style="4" customWidth="1"/>
    <col min="14881" max="14881" width="17.109375" style="4" customWidth="1"/>
    <col min="14882" max="14911" width="4.109375" style="4" customWidth="1"/>
    <col min="14912" max="14912" width="0" style="4" hidden="1" customWidth="1"/>
    <col min="14913" max="14913" width="9.88671875" style="4" customWidth="1"/>
    <col min="14914" max="14914" width="14.6640625" style="4" customWidth="1"/>
    <col min="14915" max="14916" width="9.88671875" style="4" customWidth="1"/>
    <col min="14917" max="14918" width="7.6640625" style="4" customWidth="1"/>
    <col min="14919" max="14919" width="9" style="4" customWidth="1"/>
    <col min="14920" max="14926" width="0" style="4" hidden="1" customWidth="1"/>
    <col min="14927" max="15132" width="9" style="4"/>
    <col min="15133" max="15134" width="7.88671875" style="4" customWidth="1"/>
    <col min="15135" max="15136" width="4.77734375" style="4" customWidth="1"/>
    <col min="15137" max="15137" width="17.109375" style="4" customWidth="1"/>
    <col min="15138" max="15167" width="4.109375" style="4" customWidth="1"/>
    <col min="15168" max="15168" width="0" style="4" hidden="1" customWidth="1"/>
    <col min="15169" max="15169" width="9.88671875" style="4" customWidth="1"/>
    <col min="15170" max="15170" width="14.6640625" style="4" customWidth="1"/>
    <col min="15171" max="15172" width="9.88671875" style="4" customWidth="1"/>
    <col min="15173" max="15174" width="7.6640625" style="4" customWidth="1"/>
    <col min="15175" max="15175" width="9" style="4" customWidth="1"/>
    <col min="15176" max="15182" width="0" style="4" hidden="1" customWidth="1"/>
    <col min="15183" max="15388" width="9" style="4"/>
    <col min="15389" max="15390" width="7.88671875" style="4" customWidth="1"/>
    <col min="15391" max="15392" width="4.77734375" style="4" customWidth="1"/>
    <col min="15393" max="15393" width="17.109375" style="4" customWidth="1"/>
    <col min="15394" max="15423" width="4.109375" style="4" customWidth="1"/>
    <col min="15424" max="15424" width="0" style="4" hidden="1" customWidth="1"/>
    <col min="15425" max="15425" width="9.88671875" style="4" customWidth="1"/>
    <col min="15426" max="15426" width="14.6640625" style="4" customWidth="1"/>
    <col min="15427" max="15428" width="9.88671875" style="4" customWidth="1"/>
    <col min="15429" max="15430" width="7.6640625" style="4" customWidth="1"/>
    <col min="15431" max="15431" width="9" style="4" customWidth="1"/>
    <col min="15432" max="15438" width="0" style="4" hidden="1" customWidth="1"/>
    <col min="15439" max="15644" width="9" style="4"/>
    <col min="15645" max="15646" width="7.88671875" style="4" customWidth="1"/>
    <col min="15647" max="15648" width="4.77734375" style="4" customWidth="1"/>
    <col min="15649" max="15649" width="17.109375" style="4" customWidth="1"/>
    <col min="15650" max="15679" width="4.109375" style="4" customWidth="1"/>
    <col min="15680" max="15680" width="0" style="4" hidden="1" customWidth="1"/>
    <col min="15681" max="15681" width="9.88671875" style="4" customWidth="1"/>
    <col min="15682" max="15682" width="14.6640625" style="4" customWidth="1"/>
    <col min="15683" max="15684" width="9.88671875" style="4" customWidth="1"/>
    <col min="15685" max="15686" width="7.6640625" style="4" customWidth="1"/>
    <col min="15687" max="15687" width="9" style="4" customWidth="1"/>
    <col min="15688" max="15694" width="0" style="4" hidden="1" customWidth="1"/>
    <col min="15695" max="15900" width="9" style="4"/>
    <col min="15901" max="15902" width="7.88671875" style="4" customWidth="1"/>
    <col min="15903" max="15904" width="4.77734375" style="4" customWidth="1"/>
    <col min="15905" max="15905" width="17.109375" style="4" customWidth="1"/>
    <col min="15906" max="15935" width="4.109375" style="4" customWidth="1"/>
    <col min="15936" max="15936" width="0" style="4" hidden="1" customWidth="1"/>
    <col min="15937" max="15937" width="9.88671875" style="4" customWidth="1"/>
    <col min="15938" max="15938" width="14.6640625" style="4" customWidth="1"/>
    <col min="15939" max="15940" width="9.88671875" style="4" customWidth="1"/>
    <col min="15941" max="15942" width="7.6640625" style="4" customWidth="1"/>
    <col min="15943" max="15943" width="9" style="4" customWidth="1"/>
    <col min="15944" max="15950" width="0" style="4" hidden="1" customWidth="1"/>
    <col min="15951" max="16156" width="9" style="4"/>
    <col min="16157" max="16158" width="7.88671875" style="4" customWidth="1"/>
    <col min="16159" max="16160" width="4.77734375" style="4" customWidth="1"/>
    <col min="16161" max="16161" width="17.109375" style="4" customWidth="1"/>
    <col min="16162" max="16191" width="4.109375" style="4" customWidth="1"/>
    <col min="16192" max="16192" width="0" style="4" hidden="1" customWidth="1"/>
    <col min="16193" max="16193" width="9.88671875" style="4" customWidth="1"/>
    <col min="16194" max="16194" width="14.6640625" style="4" customWidth="1"/>
    <col min="16195" max="16196" width="9.88671875" style="4" customWidth="1"/>
    <col min="16197" max="16198" width="7.6640625" style="4" customWidth="1"/>
    <col min="16199" max="16199" width="9" style="4" customWidth="1"/>
    <col min="16200" max="16206" width="0" style="4" hidden="1" customWidth="1"/>
    <col min="16207" max="16384" width="9" style="4"/>
  </cols>
  <sheetData>
    <row r="1" spans="1:84" ht="24" customHeight="1">
      <c r="A1" s="395" t="s">
        <v>0</v>
      </c>
      <c r="B1" s="396"/>
      <c r="C1" s="396"/>
      <c r="D1" s="396"/>
      <c r="E1" s="397"/>
      <c r="F1" s="1"/>
      <c r="G1" s="2"/>
      <c r="H1" s="2"/>
      <c r="I1" s="2"/>
      <c r="J1" s="3"/>
      <c r="L1" s="5"/>
      <c r="AJ1" s="6"/>
      <c r="AK1" s="6"/>
      <c r="AN1" s="398" t="s">
        <v>1</v>
      </c>
      <c r="AO1" s="398"/>
      <c r="AQ1" s="55"/>
      <c r="AU1" s="80" t="s">
        <v>117</v>
      </c>
      <c r="AV1" s="416" t="s">
        <v>118</v>
      </c>
      <c r="AW1" s="422"/>
    </row>
    <row r="2" spans="1:84" ht="24" customHeight="1" thickBot="1">
      <c r="A2" s="5"/>
      <c r="B2" s="5"/>
      <c r="C2" s="5"/>
      <c r="D2" s="5"/>
      <c r="E2" s="5"/>
      <c r="I2" s="7"/>
      <c r="J2" s="7"/>
      <c r="K2" s="7"/>
      <c r="L2" s="7"/>
      <c r="M2" s="7"/>
      <c r="N2" s="7"/>
      <c r="O2" s="7"/>
      <c r="P2" s="7"/>
      <c r="Q2" s="7"/>
      <c r="R2" s="7"/>
      <c r="W2" s="8"/>
      <c r="X2" s="8"/>
      <c r="AJ2" s="6"/>
      <c r="AK2" s="6"/>
      <c r="AN2" s="399"/>
      <c r="AO2" s="399"/>
      <c r="AQ2" s="56"/>
      <c r="AV2" s="416"/>
      <c r="AW2" s="423"/>
    </row>
    <row r="3" spans="1:84" ht="24" customHeight="1">
      <c r="A3" s="400">
        <v>45838</v>
      </c>
      <c r="B3" s="400"/>
      <c r="C3" s="400"/>
      <c r="D3" s="400"/>
      <c r="E3" s="400"/>
      <c r="F3" s="400"/>
      <c r="G3" s="400"/>
      <c r="H3" s="401" t="s">
        <v>196</v>
      </c>
      <c r="I3" s="401"/>
      <c r="J3" s="401"/>
      <c r="K3" s="401"/>
      <c r="L3" s="401"/>
      <c r="M3" s="401"/>
      <c r="N3" s="401"/>
      <c r="O3" s="401"/>
      <c r="P3" s="401"/>
      <c r="Q3" s="401"/>
      <c r="R3" s="401"/>
      <c r="S3" s="401"/>
      <c r="T3" s="401"/>
      <c r="U3" s="401"/>
      <c r="V3" s="401"/>
      <c r="W3" s="401"/>
      <c r="X3" s="401"/>
      <c r="Y3" s="401"/>
      <c r="Z3" s="401"/>
      <c r="AJ3" s="6"/>
      <c r="AK3" s="6"/>
      <c r="AN3" s="399"/>
      <c r="AO3" s="399"/>
      <c r="AP3" s="212"/>
      <c r="AQ3" s="56"/>
      <c r="AS3" s="400">
        <f>A3</f>
        <v>45838</v>
      </c>
      <c r="AT3" s="424"/>
      <c r="AU3" s="424"/>
      <c r="AV3" s="424"/>
      <c r="AW3" s="425" t="s">
        <v>197</v>
      </c>
      <c r="AX3" s="425"/>
      <c r="AY3" s="425"/>
      <c r="AZ3" s="425"/>
      <c r="BA3" s="425"/>
      <c r="BB3" s="425"/>
      <c r="BC3" s="81"/>
      <c r="BE3" s="9" t="s">
        <v>2</v>
      </c>
      <c r="BF3" s="521" t="str">
        <f>IF(AE5="","",AE5)</f>
        <v/>
      </c>
      <c r="BG3" s="522"/>
    </row>
    <row r="4" spans="1:84" ht="8.1" customHeight="1">
      <c r="A4" s="400"/>
      <c r="B4" s="400"/>
      <c r="C4" s="400"/>
      <c r="D4" s="400"/>
      <c r="E4" s="400"/>
      <c r="F4" s="400"/>
      <c r="G4" s="400"/>
      <c r="H4" s="401"/>
      <c r="I4" s="401"/>
      <c r="J4" s="401"/>
      <c r="K4" s="401"/>
      <c r="L4" s="401"/>
      <c r="M4" s="401"/>
      <c r="N4" s="401"/>
      <c r="O4" s="401"/>
      <c r="P4" s="401"/>
      <c r="Q4" s="401"/>
      <c r="R4" s="401"/>
      <c r="S4" s="401"/>
      <c r="T4" s="401"/>
      <c r="U4" s="401"/>
      <c r="V4" s="401"/>
      <c r="W4" s="401"/>
      <c r="X4" s="401"/>
      <c r="Y4" s="401"/>
      <c r="Z4" s="401"/>
      <c r="AJ4" s="6"/>
      <c r="AK4" s="6"/>
      <c r="AO4" s="57"/>
      <c r="AP4" s="56"/>
      <c r="AQ4" s="56"/>
      <c r="AS4" s="424"/>
      <c r="AT4" s="424"/>
      <c r="AU4" s="424"/>
      <c r="AV4" s="424"/>
      <c r="AW4" s="425"/>
      <c r="AX4" s="425"/>
      <c r="AY4" s="425"/>
      <c r="AZ4" s="425"/>
      <c r="BA4" s="425"/>
      <c r="BB4" s="425"/>
      <c r="BC4" s="81"/>
      <c r="BE4" s="82"/>
    </row>
    <row r="5" spans="1:84" ht="24" customHeight="1">
      <c r="A5" s="400"/>
      <c r="B5" s="400"/>
      <c r="C5" s="400"/>
      <c r="D5" s="400"/>
      <c r="E5" s="400"/>
      <c r="F5" s="400"/>
      <c r="G5" s="400"/>
      <c r="H5" s="401"/>
      <c r="I5" s="401"/>
      <c r="J5" s="401"/>
      <c r="K5" s="401"/>
      <c r="L5" s="401"/>
      <c r="M5" s="401"/>
      <c r="N5" s="401"/>
      <c r="O5" s="401"/>
      <c r="P5" s="401"/>
      <c r="Q5" s="401"/>
      <c r="R5" s="401"/>
      <c r="S5" s="401"/>
      <c r="T5" s="401"/>
      <c r="U5" s="401"/>
      <c r="V5" s="401"/>
      <c r="W5" s="401"/>
      <c r="X5" s="401"/>
      <c r="Y5" s="401"/>
      <c r="Z5" s="401"/>
      <c r="AB5" s="402" t="s">
        <v>2</v>
      </c>
      <c r="AC5" s="402"/>
      <c r="AD5" s="402"/>
      <c r="AE5" s="403"/>
      <c r="AF5" s="404"/>
      <c r="AG5" s="404"/>
      <c r="AH5" s="404"/>
      <c r="AI5" s="404"/>
      <c r="AJ5" s="405"/>
      <c r="AL5" s="9" t="s">
        <v>3</v>
      </c>
      <c r="AM5" s="518"/>
      <c r="AN5" s="519"/>
      <c r="AO5" s="520"/>
      <c r="AP5" s="213"/>
      <c r="AQ5" s="214"/>
      <c r="AS5" s="424"/>
      <c r="AT5" s="424"/>
      <c r="AU5" s="424"/>
      <c r="AV5" s="424"/>
      <c r="AW5" s="425"/>
      <c r="AX5" s="425"/>
      <c r="AY5" s="425"/>
      <c r="AZ5" s="425"/>
      <c r="BA5" s="425"/>
      <c r="BB5" s="425"/>
      <c r="BC5" s="81"/>
      <c r="BE5" s="9" t="s">
        <v>119</v>
      </c>
      <c r="BF5" s="521" t="str">
        <f>IF(AM5="","",AM5)</f>
        <v/>
      </c>
      <c r="BG5" s="522"/>
    </row>
    <row r="6" spans="1:84" ht="8.1" customHeight="1" thickBot="1"/>
    <row r="7" spans="1:84" ht="15.75" customHeight="1">
      <c r="A7" s="362" t="s">
        <v>4</v>
      </c>
      <c r="B7" s="363"/>
      <c r="C7" s="408" t="s">
        <v>5</v>
      </c>
      <c r="D7" s="408" t="s">
        <v>6</v>
      </c>
      <c r="E7" s="370" t="s">
        <v>111</v>
      </c>
      <c r="F7" s="370" t="s">
        <v>7</v>
      </c>
      <c r="G7" s="387">
        <f>G36</f>
        <v>45809</v>
      </c>
      <c r="H7" s="387">
        <f t="shared" ref="H7:AJ7" si="0">H36</f>
        <v>45810</v>
      </c>
      <c r="I7" s="387">
        <f t="shared" si="0"/>
        <v>45811</v>
      </c>
      <c r="J7" s="387">
        <f t="shared" si="0"/>
        <v>45812</v>
      </c>
      <c r="K7" s="387">
        <f t="shared" si="0"/>
        <v>45813</v>
      </c>
      <c r="L7" s="387">
        <f t="shared" si="0"/>
        <v>45814</v>
      </c>
      <c r="M7" s="387">
        <f t="shared" si="0"/>
        <v>45815</v>
      </c>
      <c r="N7" s="387">
        <f t="shared" si="0"/>
        <v>45816</v>
      </c>
      <c r="O7" s="387">
        <f t="shared" si="0"/>
        <v>45817</v>
      </c>
      <c r="P7" s="387">
        <f t="shared" si="0"/>
        <v>45818</v>
      </c>
      <c r="Q7" s="387">
        <f t="shared" si="0"/>
        <v>45819</v>
      </c>
      <c r="R7" s="387">
        <f t="shared" si="0"/>
        <v>45820</v>
      </c>
      <c r="S7" s="387">
        <f t="shared" si="0"/>
        <v>45821</v>
      </c>
      <c r="T7" s="387">
        <f t="shared" si="0"/>
        <v>45822</v>
      </c>
      <c r="U7" s="387">
        <f t="shared" si="0"/>
        <v>45823</v>
      </c>
      <c r="V7" s="387">
        <f t="shared" si="0"/>
        <v>45824</v>
      </c>
      <c r="W7" s="387">
        <f t="shared" si="0"/>
        <v>45825</v>
      </c>
      <c r="X7" s="387">
        <f t="shared" si="0"/>
        <v>45826</v>
      </c>
      <c r="Y7" s="387">
        <f t="shared" si="0"/>
        <v>45827</v>
      </c>
      <c r="Z7" s="387">
        <f t="shared" si="0"/>
        <v>45828</v>
      </c>
      <c r="AA7" s="387">
        <f t="shared" si="0"/>
        <v>45829</v>
      </c>
      <c r="AB7" s="387">
        <f t="shared" si="0"/>
        <v>45830</v>
      </c>
      <c r="AC7" s="387">
        <f t="shared" si="0"/>
        <v>45831</v>
      </c>
      <c r="AD7" s="387">
        <f t="shared" si="0"/>
        <v>45832</v>
      </c>
      <c r="AE7" s="387">
        <f t="shared" si="0"/>
        <v>45833</v>
      </c>
      <c r="AF7" s="387">
        <f t="shared" si="0"/>
        <v>45834</v>
      </c>
      <c r="AG7" s="387">
        <f t="shared" si="0"/>
        <v>45835</v>
      </c>
      <c r="AH7" s="387">
        <f t="shared" si="0"/>
        <v>45836</v>
      </c>
      <c r="AI7" s="387">
        <f t="shared" si="0"/>
        <v>45837</v>
      </c>
      <c r="AJ7" s="389">
        <f t="shared" si="0"/>
        <v>45838</v>
      </c>
      <c r="AK7" s="391"/>
      <c r="AL7" s="393" t="s">
        <v>8</v>
      </c>
      <c r="AM7" s="393" t="s">
        <v>9</v>
      </c>
      <c r="AN7" s="393" t="s">
        <v>10</v>
      </c>
      <c r="AO7" s="393" t="s">
        <v>11</v>
      </c>
      <c r="AP7" s="10"/>
      <c r="AQ7" s="10"/>
      <c r="AR7" s="411"/>
      <c r="AS7" s="408" t="s">
        <v>138</v>
      </c>
      <c r="AT7" s="408" t="s">
        <v>120</v>
      </c>
      <c r="AU7" s="367" t="s">
        <v>121</v>
      </c>
      <c r="AV7" s="414" t="s">
        <v>122</v>
      </c>
      <c r="AW7" s="435" t="s">
        <v>123</v>
      </c>
      <c r="AX7" s="414" t="s">
        <v>124</v>
      </c>
      <c r="AY7" s="435" t="s">
        <v>125</v>
      </c>
      <c r="AZ7" s="414" t="s">
        <v>126</v>
      </c>
      <c r="BA7" s="435" t="s">
        <v>127</v>
      </c>
      <c r="BB7" s="426" t="s">
        <v>128</v>
      </c>
      <c r="BC7" s="427" t="s">
        <v>129</v>
      </c>
      <c r="BD7" s="429" t="s">
        <v>130</v>
      </c>
      <c r="BE7" s="431" t="s">
        <v>131</v>
      </c>
      <c r="BF7" s="431" t="s">
        <v>203</v>
      </c>
      <c r="BG7" s="433" t="s">
        <v>132</v>
      </c>
    </row>
    <row r="8" spans="1:84" ht="15.75" customHeight="1" thickBot="1">
      <c r="A8" s="406"/>
      <c r="B8" s="407"/>
      <c r="C8" s="409"/>
      <c r="D8" s="409"/>
      <c r="E8" s="385"/>
      <c r="F8" s="385"/>
      <c r="G8" s="388" t="s">
        <v>12</v>
      </c>
      <c r="H8" s="388" t="s">
        <v>13</v>
      </c>
      <c r="I8" s="388" t="s">
        <v>14</v>
      </c>
      <c r="J8" s="388" t="s">
        <v>15</v>
      </c>
      <c r="K8" s="388" t="s">
        <v>16</v>
      </c>
      <c r="L8" s="388" t="s">
        <v>17</v>
      </c>
      <c r="M8" s="388" t="s">
        <v>18</v>
      </c>
      <c r="N8" s="388" t="s">
        <v>19</v>
      </c>
      <c r="O8" s="388" t="s">
        <v>20</v>
      </c>
      <c r="P8" s="388" t="s">
        <v>21</v>
      </c>
      <c r="Q8" s="388" t="s">
        <v>22</v>
      </c>
      <c r="R8" s="388" t="s">
        <v>23</v>
      </c>
      <c r="S8" s="388" t="s">
        <v>24</v>
      </c>
      <c r="T8" s="388" t="s">
        <v>25</v>
      </c>
      <c r="U8" s="388" t="s">
        <v>26</v>
      </c>
      <c r="V8" s="388" t="s">
        <v>27</v>
      </c>
      <c r="W8" s="388">
        <v>0</v>
      </c>
      <c r="X8" s="388">
        <v>0</v>
      </c>
      <c r="Y8" s="388">
        <v>0</v>
      </c>
      <c r="Z8" s="388">
        <v>0</v>
      </c>
      <c r="AA8" s="388">
        <v>0</v>
      </c>
      <c r="AB8" s="388">
        <v>0</v>
      </c>
      <c r="AC8" s="388">
        <v>0</v>
      </c>
      <c r="AD8" s="388">
        <v>0</v>
      </c>
      <c r="AE8" s="388">
        <v>0</v>
      </c>
      <c r="AF8" s="388">
        <v>0</v>
      </c>
      <c r="AG8" s="388">
        <v>0</v>
      </c>
      <c r="AH8" s="388">
        <v>0</v>
      </c>
      <c r="AI8" s="388">
        <v>0</v>
      </c>
      <c r="AJ8" s="390">
        <v>0</v>
      </c>
      <c r="AK8" s="392"/>
      <c r="AL8" s="394"/>
      <c r="AM8" s="394"/>
      <c r="AN8" s="394"/>
      <c r="AO8" s="394"/>
      <c r="AP8" s="10"/>
      <c r="AQ8" s="10"/>
      <c r="AR8" s="412"/>
      <c r="AS8" s="410"/>
      <c r="AT8" s="410"/>
      <c r="AU8" s="413"/>
      <c r="AV8" s="415"/>
      <c r="AW8" s="430"/>
      <c r="AX8" s="415"/>
      <c r="AY8" s="430"/>
      <c r="AZ8" s="415"/>
      <c r="BA8" s="430"/>
      <c r="BB8" s="415"/>
      <c r="BC8" s="428"/>
      <c r="BD8" s="430"/>
      <c r="BE8" s="432"/>
      <c r="BF8" s="432"/>
      <c r="BG8" s="434"/>
      <c r="CB8" s="329" t="s">
        <v>112</v>
      </c>
      <c r="CC8" s="300" t="s">
        <v>113</v>
      </c>
      <c r="CD8" s="300" t="s">
        <v>114</v>
      </c>
      <c r="CE8" s="300" t="s">
        <v>115</v>
      </c>
      <c r="CF8" s="300" t="s">
        <v>116</v>
      </c>
    </row>
    <row r="9" spans="1:84" ht="15.75" customHeight="1">
      <c r="A9" s="406"/>
      <c r="B9" s="407"/>
      <c r="C9" s="409"/>
      <c r="D9" s="409"/>
      <c r="E9" s="385"/>
      <c r="F9" s="385"/>
      <c r="G9" s="388">
        <v>42380</v>
      </c>
      <c r="H9" s="388">
        <v>42411</v>
      </c>
      <c r="I9" s="388">
        <v>42449</v>
      </c>
      <c r="J9" s="388">
        <v>42450</v>
      </c>
      <c r="K9" s="388">
        <v>42489</v>
      </c>
      <c r="L9" s="388">
        <v>42493</v>
      </c>
      <c r="M9" s="388">
        <v>42494</v>
      </c>
      <c r="N9" s="388">
        <v>42495</v>
      </c>
      <c r="O9" s="388">
        <v>42569</v>
      </c>
      <c r="P9" s="388">
        <v>42593</v>
      </c>
      <c r="Q9" s="388">
        <v>42632</v>
      </c>
      <c r="R9" s="388">
        <v>42635</v>
      </c>
      <c r="S9" s="388">
        <v>42653</v>
      </c>
      <c r="T9" s="388">
        <v>42677</v>
      </c>
      <c r="U9" s="388">
        <v>42697</v>
      </c>
      <c r="V9" s="388">
        <v>42727</v>
      </c>
      <c r="W9" s="388">
        <v>0</v>
      </c>
      <c r="X9" s="388">
        <v>0</v>
      </c>
      <c r="Y9" s="388">
        <v>0</v>
      </c>
      <c r="Z9" s="388">
        <v>0</v>
      </c>
      <c r="AA9" s="388">
        <v>0</v>
      </c>
      <c r="AB9" s="388">
        <v>0</v>
      </c>
      <c r="AC9" s="388">
        <v>0</v>
      </c>
      <c r="AD9" s="388">
        <v>0</v>
      </c>
      <c r="AE9" s="388">
        <v>0</v>
      </c>
      <c r="AF9" s="388">
        <v>0</v>
      </c>
      <c r="AG9" s="388">
        <v>0</v>
      </c>
      <c r="AH9" s="388">
        <v>0</v>
      </c>
      <c r="AI9" s="388">
        <v>0</v>
      </c>
      <c r="AJ9" s="390">
        <v>0</v>
      </c>
      <c r="AK9" s="392"/>
      <c r="AL9" s="394"/>
      <c r="AM9" s="394"/>
      <c r="AN9" s="394"/>
      <c r="AO9" s="394"/>
      <c r="AP9" s="11"/>
      <c r="AQ9" s="10"/>
      <c r="AR9" s="353" t="s">
        <v>133</v>
      </c>
      <c r="AS9" s="356" t="str">
        <f>IFERROR(INDEX($B$11:$F$31,MATCH("TR",$B$11:$B$31,0),2),"")</f>
        <v/>
      </c>
      <c r="AT9" s="358"/>
      <c r="AU9" s="360" t="str">
        <f>IFERROR(INDEX($B$11:$F$31,MATCH("TR",$B$11:$B$31,0),5),"")</f>
        <v/>
      </c>
      <c r="AV9" s="417"/>
      <c r="AW9" s="444">
        <f>IF(90000&lt;=AV9,90000,AV9)</f>
        <v>0</v>
      </c>
      <c r="AX9" s="446"/>
      <c r="AY9" s="438"/>
      <c r="AZ9" s="417"/>
      <c r="BA9" s="444">
        <f>IF(20000&lt;=AZ9,20000,AZ9)</f>
        <v>0</v>
      </c>
      <c r="BB9" s="417"/>
      <c r="BC9" s="436"/>
      <c r="BD9" s="438"/>
      <c r="BE9" s="440"/>
      <c r="BF9" s="440"/>
      <c r="BG9" s="442"/>
      <c r="BI9" s="483" t="s">
        <v>43</v>
      </c>
      <c r="BJ9" s="484"/>
      <c r="BK9" s="106">
        <f>IF(AW1&lt;&gt;"",AW1,BI13)</f>
        <v>0.8</v>
      </c>
      <c r="BL9"/>
      <c r="BM9"/>
      <c r="BN9"/>
      <c r="BO9"/>
      <c r="BP9"/>
      <c r="BQ9"/>
      <c r="BR9"/>
      <c r="BS9"/>
      <c r="BT9"/>
      <c r="BU9"/>
      <c r="BV9"/>
      <c r="BW9"/>
      <c r="BX9"/>
      <c r="BY9"/>
      <c r="BZ9"/>
      <c r="CA9"/>
      <c r="CB9" s="329"/>
      <c r="CC9" s="300"/>
      <c r="CD9" s="300"/>
      <c r="CE9" s="300"/>
      <c r="CF9" s="300"/>
    </row>
    <row r="10" spans="1:84" ht="15.75" customHeight="1" thickBot="1">
      <c r="A10" s="406"/>
      <c r="B10" s="407"/>
      <c r="C10" s="410"/>
      <c r="D10" s="410"/>
      <c r="E10" s="386"/>
      <c r="F10" s="386"/>
      <c r="G10" s="388">
        <v>0</v>
      </c>
      <c r="H10" s="388">
        <v>0</v>
      </c>
      <c r="I10" s="388">
        <v>0</v>
      </c>
      <c r="J10" s="388">
        <v>0</v>
      </c>
      <c r="K10" s="388">
        <v>0</v>
      </c>
      <c r="L10" s="388">
        <v>0</v>
      </c>
      <c r="M10" s="388">
        <v>0</v>
      </c>
      <c r="N10" s="388">
        <v>0</v>
      </c>
      <c r="O10" s="388">
        <v>0</v>
      </c>
      <c r="P10" s="388">
        <v>0</v>
      </c>
      <c r="Q10" s="388">
        <v>0</v>
      </c>
      <c r="R10" s="388">
        <v>0</v>
      </c>
      <c r="S10" s="388">
        <v>0</v>
      </c>
      <c r="T10" s="388">
        <v>0</v>
      </c>
      <c r="U10" s="388">
        <v>0</v>
      </c>
      <c r="V10" s="388">
        <v>0</v>
      </c>
      <c r="W10" s="388">
        <v>0</v>
      </c>
      <c r="X10" s="388">
        <v>0</v>
      </c>
      <c r="Y10" s="388">
        <v>0</v>
      </c>
      <c r="Z10" s="388">
        <v>0</v>
      </c>
      <c r="AA10" s="388">
        <v>0</v>
      </c>
      <c r="AB10" s="388">
        <v>0</v>
      </c>
      <c r="AC10" s="388">
        <v>0</v>
      </c>
      <c r="AD10" s="388">
        <v>0</v>
      </c>
      <c r="AE10" s="388">
        <v>0</v>
      </c>
      <c r="AF10" s="388">
        <v>0</v>
      </c>
      <c r="AG10" s="388">
        <v>0</v>
      </c>
      <c r="AH10" s="388">
        <v>0</v>
      </c>
      <c r="AI10" s="388">
        <v>0</v>
      </c>
      <c r="AJ10" s="390">
        <v>0</v>
      </c>
      <c r="AK10" s="392"/>
      <c r="AL10" s="394"/>
      <c r="AM10" s="394"/>
      <c r="AN10" s="394"/>
      <c r="AO10" s="394"/>
      <c r="AP10" s="11"/>
      <c r="AQ10" s="10"/>
      <c r="AR10" s="354"/>
      <c r="AS10" s="357"/>
      <c r="AT10" s="359"/>
      <c r="AU10" s="361"/>
      <c r="AV10" s="418"/>
      <c r="AW10" s="445"/>
      <c r="AX10" s="447"/>
      <c r="AY10" s="439"/>
      <c r="AZ10" s="421"/>
      <c r="BA10" s="445"/>
      <c r="BB10" s="421"/>
      <c r="BC10" s="437"/>
      <c r="BD10" s="439"/>
      <c r="BE10" s="441"/>
      <c r="BF10" s="441"/>
      <c r="BG10" s="443"/>
      <c r="BI10"/>
      <c r="BJ10"/>
      <c r="BK10"/>
      <c r="BL10"/>
      <c r="BM10"/>
      <c r="BN10"/>
      <c r="BO10"/>
      <c r="BP10"/>
      <c r="BQ10"/>
      <c r="BR10"/>
      <c r="BS10"/>
      <c r="BT10"/>
      <c r="BU10"/>
      <c r="BV10"/>
      <c r="BW10"/>
      <c r="BX10"/>
      <c r="BY10"/>
      <c r="BZ10"/>
      <c r="CA10"/>
      <c r="CB10" s="329"/>
      <c r="CC10" s="300"/>
      <c r="CD10" s="300"/>
      <c r="CE10" s="300"/>
      <c r="CF10" s="300"/>
    </row>
    <row r="11" spans="1:84" ht="16.5" customHeight="1">
      <c r="A11" s="316" t="s">
        <v>28</v>
      </c>
      <c r="B11" s="125"/>
      <c r="C11" s="12">
        <v>1</v>
      </c>
      <c r="D11" s="58"/>
      <c r="E11" s="128"/>
      <c r="F11" s="13"/>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65"/>
      <c r="AK11" s="198"/>
      <c r="AL11" s="15">
        <f t="shared" ref="AL11:AL29" si="1">COUNTA(G11:AK11)-COUNTIF(G11:AK11,"集")-COUNTIF(G11:AK11,"休")-COUNTIF(G11:AK11,"外")</f>
        <v>0</v>
      </c>
      <c r="AM11" s="15">
        <f t="shared" ref="AM11:AM30" si="2">COUNTIF(G11:AK11,"集")</f>
        <v>0</v>
      </c>
      <c r="AN11" s="78">
        <f>AL11+BC11</f>
        <v>0</v>
      </c>
      <c r="AO11" s="78">
        <f>AM11+BD11</f>
        <v>0</v>
      </c>
      <c r="AP11" s="11"/>
      <c r="AQ11" s="10"/>
      <c r="AR11" s="354"/>
      <c r="AS11" s="378" t="str">
        <f ca="1">IF(AS9="","",IFERROR(INDEX(INDIRECT("$B$" &amp; AS9+11 &amp;  ":$F$31"),MATCH("TR",INDIRECT("$B$" &amp; AS9+11 &amp; ":$B$31"),0),2),""))</f>
        <v/>
      </c>
      <c r="AT11" s="379"/>
      <c r="AU11" s="419" t="str">
        <f ca="1">IF(AS9="","",IFERROR(INDEX(INDIRECT("$B$" &amp; AS9+11 &amp;  ":$F$31"),MATCH("TR",INDIRECT("$B$" &amp; AS9+11 &amp; ":$B$31"),0),5),""))</f>
        <v/>
      </c>
      <c r="AV11" s="421"/>
      <c r="AW11" s="445">
        <f>IF(90000&lt;=AV11,90000,AV11)</f>
        <v>0</v>
      </c>
      <c r="AX11" s="447"/>
      <c r="AY11" s="439"/>
      <c r="AZ11" s="421"/>
      <c r="BA11" s="445">
        <f>IF(20000&lt;=AZ11,20000,AZ11)</f>
        <v>0</v>
      </c>
      <c r="BB11" s="421"/>
      <c r="BC11" s="437"/>
      <c r="BD11" s="439"/>
      <c r="BE11" s="441"/>
      <c r="BF11" s="441"/>
      <c r="BG11" s="443"/>
      <c r="BI11" s="485" t="s">
        <v>45</v>
      </c>
      <c r="BJ11" s="485"/>
      <c r="BK11" s="485"/>
      <c r="BL11" s="485"/>
      <c r="BM11" s="107" t="s">
        <v>46</v>
      </c>
      <c r="BN11" s="107" t="s">
        <v>47</v>
      </c>
      <c r="BO11" s="108" t="s">
        <v>48</v>
      </c>
      <c r="BP11" s="111"/>
      <c r="BQ11" s="111"/>
      <c r="BR11" s="111"/>
      <c r="BS11" s="111"/>
      <c r="BT11" s="111"/>
      <c r="BU11" s="111"/>
      <c r="BV11" s="111"/>
      <c r="BW11" s="111"/>
      <c r="BX11" s="111"/>
      <c r="BY11" s="111"/>
      <c r="BZ11" s="111"/>
      <c r="CA11" s="111"/>
      <c r="CB11" s="114" t="str">
        <f t="shared" ref="CB11:CB30" si="3">B11&amp;E11&amp;F11</f>
        <v/>
      </c>
      <c r="CC11" s="113">
        <f t="shared" ref="CC11:CC30" si="4">AN11</f>
        <v>0</v>
      </c>
      <c r="CD11" s="113">
        <f t="shared" ref="CD11:CD30" si="5">AO11</f>
        <v>0</v>
      </c>
      <c r="CE11" s="79"/>
      <c r="CF11" s="79"/>
    </row>
    <row r="12" spans="1:84" ht="16.5" customHeight="1">
      <c r="A12" s="318"/>
      <c r="B12" s="126"/>
      <c r="C12" s="17">
        <v>2</v>
      </c>
      <c r="D12" s="21"/>
      <c r="E12" s="129"/>
      <c r="F12" s="18"/>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66"/>
      <c r="AK12" s="199"/>
      <c r="AL12" s="20">
        <f t="shared" si="1"/>
        <v>0</v>
      </c>
      <c r="AM12" s="20">
        <f t="shared" si="2"/>
        <v>0</v>
      </c>
      <c r="AN12" s="20">
        <f t="shared" ref="AN12:AN30" si="6">AL12+CE12</f>
        <v>0</v>
      </c>
      <c r="AO12" s="20">
        <f t="shared" ref="AO12:AO30" si="7">AM12+CF12</f>
        <v>0</v>
      </c>
      <c r="AP12" s="11"/>
      <c r="AQ12" s="10"/>
      <c r="AR12" s="354"/>
      <c r="AS12" s="378"/>
      <c r="AT12" s="380"/>
      <c r="AU12" s="420"/>
      <c r="AV12" s="418"/>
      <c r="AW12" s="445"/>
      <c r="AX12" s="447"/>
      <c r="AY12" s="439"/>
      <c r="AZ12" s="421"/>
      <c r="BA12" s="445"/>
      <c r="BB12" s="421"/>
      <c r="BC12" s="437"/>
      <c r="BD12" s="439"/>
      <c r="BE12" s="441"/>
      <c r="BF12" s="441"/>
      <c r="BG12" s="443"/>
      <c r="BI12" s="109">
        <v>1</v>
      </c>
      <c r="BJ12" s="110" t="s">
        <v>49</v>
      </c>
      <c r="BK12" s="110"/>
      <c r="BL12" s="108"/>
      <c r="BM12" s="107">
        <v>1.05</v>
      </c>
      <c r="BN12" s="485">
        <f>IF(BK9="新規・5年利用無",BM13,IF(BK9&lt;BI15,BM15,IF(AND(BK9&gt;=BI14,BK9&lt;BK14),BM14,IF(AND(BK9&gt;=BI13,BK9&lt;BK13),BM13,IF(BK9=BI12,BM12,"")))))</f>
        <v>1</v>
      </c>
      <c r="BO12" s="486" t="str">
        <f>IF(AW1&lt;&gt;"",BN12*90000,"")</f>
        <v/>
      </c>
      <c r="BP12" s="112"/>
      <c r="BQ12" s="112"/>
      <c r="BR12" s="112"/>
      <c r="BS12" s="112"/>
      <c r="BT12" s="112"/>
      <c r="BU12" s="112"/>
      <c r="BV12" s="112"/>
      <c r="BW12" s="112"/>
      <c r="BX12" s="112"/>
      <c r="BY12" s="112"/>
      <c r="BZ12" s="112"/>
      <c r="CA12" s="112"/>
      <c r="CB12" s="16" t="str">
        <f t="shared" si="3"/>
        <v/>
      </c>
      <c r="CC12" s="72">
        <f t="shared" si="4"/>
        <v>0</v>
      </c>
      <c r="CD12" s="72">
        <f t="shared" si="5"/>
        <v>0</v>
      </c>
      <c r="CE12" s="79"/>
      <c r="CF12" s="79"/>
    </row>
    <row r="13" spans="1:84" ht="16.5" customHeight="1">
      <c r="A13" s="318"/>
      <c r="B13" s="126"/>
      <c r="C13" s="17">
        <v>3</v>
      </c>
      <c r="D13" s="21"/>
      <c r="E13" s="129"/>
      <c r="F13" s="18"/>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66"/>
      <c r="AK13" s="199"/>
      <c r="AL13" s="20">
        <f t="shared" si="1"/>
        <v>0</v>
      </c>
      <c r="AM13" s="20">
        <f t="shared" si="2"/>
        <v>0</v>
      </c>
      <c r="AN13" s="20">
        <f t="shared" si="6"/>
        <v>0</v>
      </c>
      <c r="AO13" s="20">
        <f t="shared" si="7"/>
        <v>0</v>
      </c>
      <c r="AR13" s="354"/>
      <c r="AS13" s="378" t="str">
        <f ca="1">IF(AS11="","",IFERROR(INDEX(INDIRECT("$B$" &amp; AS11+11 &amp;  ":$F$31"),MATCH("TR",INDIRECT("$B$" &amp; AS11+11 &amp; ":$B$31"),0),2),""))</f>
        <v/>
      </c>
      <c r="AT13" s="379"/>
      <c r="AU13" s="381" t="str">
        <f ca="1">IF(AS11="","",IFERROR(INDEX(INDIRECT("$B$" &amp; AS11+11 &amp;  ":$F$31"),MATCH("TR",INDIRECT("$B$" &amp; AS11+11 &amp; ":$B$31"),0),5),""))</f>
        <v/>
      </c>
      <c r="AV13" s="421"/>
      <c r="AW13" s="445">
        <f>IF(90000&lt;=AV13,90000,AV13)</f>
        <v>0</v>
      </c>
      <c r="AX13" s="447"/>
      <c r="AY13" s="439"/>
      <c r="AZ13" s="421"/>
      <c r="BA13" s="445">
        <f>IF(20000&lt;=AZ13,20000,AZ13)</f>
        <v>0</v>
      </c>
      <c r="BB13" s="421"/>
      <c r="BC13" s="437"/>
      <c r="BD13" s="439"/>
      <c r="BE13" s="441"/>
      <c r="BF13" s="441"/>
      <c r="BG13" s="443"/>
      <c r="BI13" s="109">
        <v>0.8</v>
      </c>
      <c r="BJ13" s="110" t="s">
        <v>49</v>
      </c>
      <c r="BK13" s="110">
        <v>1</v>
      </c>
      <c r="BL13" s="108" t="s">
        <v>50</v>
      </c>
      <c r="BM13" s="107">
        <v>1</v>
      </c>
      <c r="BN13" s="485"/>
      <c r="BO13" s="487"/>
      <c r="BP13" s="112"/>
      <c r="BQ13" s="112"/>
      <c r="BR13" s="112"/>
      <c r="BS13" s="112"/>
      <c r="BT13" s="112"/>
      <c r="BU13" s="112"/>
      <c r="BV13" s="112"/>
      <c r="BW13" s="112"/>
      <c r="BX13" s="112"/>
      <c r="BY13" s="112"/>
      <c r="BZ13" s="112"/>
      <c r="CA13" s="112"/>
      <c r="CB13" s="16" t="str">
        <f t="shared" si="3"/>
        <v/>
      </c>
      <c r="CC13" s="72">
        <f t="shared" si="4"/>
        <v>0</v>
      </c>
      <c r="CD13" s="72">
        <f t="shared" si="5"/>
        <v>0</v>
      </c>
      <c r="CE13" s="79"/>
      <c r="CF13" s="79"/>
    </row>
    <row r="14" spans="1:84" ht="16.5" customHeight="1">
      <c r="A14" s="318"/>
      <c r="B14" s="126"/>
      <c r="C14" s="17">
        <v>4</v>
      </c>
      <c r="D14" s="21"/>
      <c r="E14" s="129"/>
      <c r="F14" s="18"/>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66"/>
      <c r="AK14" s="199"/>
      <c r="AL14" s="20">
        <f t="shared" si="1"/>
        <v>0</v>
      </c>
      <c r="AM14" s="20">
        <f t="shared" si="2"/>
        <v>0</v>
      </c>
      <c r="AN14" s="20">
        <f t="shared" si="6"/>
        <v>0</v>
      </c>
      <c r="AO14" s="20">
        <f t="shared" si="7"/>
        <v>0</v>
      </c>
      <c r="AR14" s="354"/>
      <c r="AS14" s="378"/>
      <c r="AT14" s="380"/>
      <c r="AU14" s="361"/>
      <c r="AV14" s="418"/>
      <c r="AW14" s="445"/>
      <c r="AX14" s="447"/>
      <c r="AY14" s="439"/>
      <c r="AZ14" s="421"/>
      <c r="BA14" s="445"/>
      <c r="BB14" s="421"/>
      <c r="BC14" s="437"/>
      <c r="BD14" s="439"/>
      <c r="BE14" s="441"/>
      <c r="BF14" s="441"/>
      <c r="BG14" s="443"/>
      <c r="BI14" s="109">
        <v>0.6</v>
      </c>
      <c r="BJ14" s="110" t="s">
        <v>49</v>
      </c>
      <c r="BK14" s="110">
        <v>0.8</v>
      </c>
      <c r="BL14" s="108" t="s">
        <v>50</v>
      </c>
      <c r="BM14" s="107">
        <v>0.95</v>
      </c>
      <c r="BN14" s="485"/>
      <c r="BO14" s="487"/>
      <c r="BP14" s="112"/>
      <c r="BQ14" s="112"/>
      <c r="BR14" s="112"/>
      <c r="BS14" s="112"/>
      <c r="BT14" s="112"/>
      <c r="BU14" s="112"/>
      <c r="BV14" s="112"/>
      <c r="BW14" s="112"/>
      <c r="BX14" s="112"/>
      <c r="BY14" s="112"/>
      <c r="BZ14" s="112"/>
      <c r="CA14" s="112"/>
      <c r="CB14" s="16" t="str">
        <f t="shared" si="3"/>
        <v/>
      </c>
      <c r="CC14" s="72">
        <f t="shared" si="4"/>
        <v>0</v>
      </c>
      <c r="CD14" s="72">
        <f t="shared" si="5"/>
        <v>0</v>
      </c>
      <c r="CE14" s="79"/>
      <c r="CF14" s="79"/>
    </row>
    <row r="15" spans="1:84" ht="16.5" customHeight="1">
      <c r="A15" s="318"/>
      <c r="B15" s="126"/>
      <c r="C15" s="17">
        <v>5</v>
      </c>
      <c r="D15" s="21"/>
      <c r="E15" s="129"/>
      <c r="F15" s="18"/>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66"/>
      <c r="AK15" s="199"/>
      <c r="AL15" s="20">
        <f t="shared" si="1"/>
        <v>0</v>
      </c>
      <c r="AM15" s="20">
        <f t="shared" si="2"/>
        <v>0</v>
      </c>
      <c r="AN15" s="20">
        <f t="shared" si="6"/>
        <v>0</v>
      </c>
      <c r="AO15" s="20">
        <f t="shared" si="7"/>
        <v>0</v>
      </c>
      <c r="AR15" s="354"/>
      <c r="AS15" s="378" t="str">
        <f ca="1">IF(AS13="","",IFERROR(INDEX(INDIRECT("$B$" &amp; AS13+11 &amp;  ":$F$31"),MATCH("TR",INDIRECT("$B$" &amp; AS13+11 &amp; ":$B$31"),0),2),""))</f>
        <v/>
      </c>
      <c r="AT15" s="379"/>
      <c r="AU15" s="381" t="str">
        <f ca="1">IF(AS13="","",IFERROR(INDEX(INDIRECT("$B$" &amp; AS13+11 &amp;  ":$F$31"),MATCH("TR",INDIRECT("$B$" &amp; AS13+11 &amp; ":$B$31"),0),5),""))</f>
        <v/>
      </c>
      <c r="AV15" s="421"/>
      <c r="AW15" s="445">
        <f>IF(90000&lt;=AV15,90000,AV15)</f>
        <v>0</v>
      </c>
      <c r="AX15" s="447"/>
      <c r="AY15" s="439"/>
      <c r="AZ15" s="421"/>
      <c r="BA15" s="445">
        <f>IF(20000&lt;=AZ15,20000,AZ15)</f>
        <v>0</v>
      </c>
      <c r="BB15" s="421"/>
      <c r="BC15" s="437"/>
      <c r="BD15" s="439"/>
      <c r="BE15" s="441"/>
      <c r="BF15" s="441"/>
      <c r="BG15" s="443"/>
      <c r="BI15" s="109">
        <v>0.6</v>
      </c>
      <c r="BJ15" s="110" t="s">
        <v>50</v>
      </c>
      <c r="BK15" s="110"/>
      <c r="BL15" s="108"/>
      <c r="BM15" s="107">
        <v>0.9</v>
      </c>
      <c r="BN15" s="485"/>
      <c r="BO15" s="488"/>
      <c r="BP15" s="112"/>
      <c r="BQ15" s="112"/>
      <c r="BR15" s="112"/>
      <c r="BS15" s="112"/>
      <c r="BT15" s="112"/>
      <c r="BU15" s="112"/>
      <c r="BV15" s="112"/>
      <c r="BW15" s="112"/>
      <c r="BX15" s="112"/>
      <c r="BY15" s="112"/>
      <c r="BZ15" s="112"/>
      <c r="CA15" s="112"/>
      <c r="CB15" s="16" t="str">
        <f t="shared" si="3"/>
        <v/>
      </c>
      <c r="CC15" s="72">
        <f t="shared" si="4"/>
        <v>0</v>
      </c>
      <c r="CD15" s="72">
        <f t="shared" si="5"/>
        <v>0</v>
      </c>
      <c r="CE15" s="79"/>
      <c r="CF15" s="79"/>
    </row>
    <row r="16" spans="1:84" ht="16.5" customHeight="1">
      <c r="A16" s="318"/>
      <c r="B16" s="126"/>
      <c r="C16" s="17">
        <v>6</v>
      </c>
      <c r="D16" s="21"/>
      <c r="E16" s="129"/>
      <c r="F16" s="18"/>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66"/>
      <c r="AK16" s="199"/>
      <c r="AL16" s="20">
        <f t="shared" si="1"/>
        <v>0</v>
      </c>
      <c r="AM16" s="20">
        <f t="shared" si="2"/>
        <v>0</v>
      </c>
      <c r="AN16" s="20">
        <f t="shared" si="6"/>
        <v>0</v>
      </c>
      <c r="AO16" s="20">
        <f t="shared" si="7"/>
        <v>0</v>
      </c>
      <c r="AR16" s="354"/>
      <c r="AS16" s="378"/>
      <c r="AT16" s="380"/>
      <c r="AU16" s="361"/>
      <c r="AV16" s="418"/>
      <c r="AW16" s="445"/>
      <c r="AX16" s="447"/>
      <c r="AY16" s="439"/>
      <c r="AZ16" s="421"/>
      <c r="BA16" s="445"/>
      <c r="BB16" s="421"/>
      <c r="BC16" s="437"/>
      <c r="BD16" s="439"/>
      <c r="BE16" s="441"/>
      <c r="BF16" s="441"/>
      <c r="BG16" s="443"/>
      <c r="CB16" s="16" t="str">
        <f t="shared" si="3"/>
        <v/>
      </c>
      <c r="CC16" s="72">
        <f t="shared" si="4"/>
        <v>0</v>
      </c>
      <c r="CD16" s="72">
        <f t="shared" si="5"/>
        <v>0</v>
      </c>
      <c r="CE16" s="79"/>
      <c r="CF16" s="79"/>
    </row>
    <row r="17" spans="1:84" ht="16.5" customHeight="1">
      <c r="A17" s="318"/>
      <c r="B17" s="126"/>
      <c r="C17" s="17">
        <v>7</v>
      </c>
      <c r="D17" s="21"/>
      <c r="E17" s="129"/>
      <c r="F17" s="18"/>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66"/>
      <c r="AK17" s="199"/>
      <c r="AL17" s="20">
        <f t="shared" si="1"/>
        <v>0</v>
      </c>
      <c r="AM17" s="20">
        <f t="shared" si="2"/>
        <v>0</v>
      </c>
      <c r="AN17" s="20">
        <f t="shared" si="6"/>
        <v>0</v>
      </c>
      <c r="AO17" s="20">
        <f t="shared" si="7"/>
        <v>0</v>
      </c>
      <c r="AR17" s="354"/>
      <c r="AS17" s="378" t="str">
        <f ca="1">IF(AS15="","",IFERROR(INDEX(INDIRECT("$B$" &amp; AS15+11 &amp;  ":$F$31"),MATCH("TR",INDIRECT("$B$" &amp; AS15+11 &amp; ":$B$31"),0),2),""))</f>
        <v/>
      </c>
      <c r="AT17" s="379"/>
      <c r="AU17" s="381" t="str">
        <f ca="1">IF(AS15="","",IFERROR(INDEX(INDIRECT("$B$" &amp; AS15+11 &amp;  ":$F$31"),MATCH("TR",INDIRECT("$B$" &amp; AS15+11 &amp; ":$B$31"),0),5),""))</f>
        <v/>
      </c>
      <c r="AV17" s="421"/>
      <c r="AW17" s="445">
        <f>IF(90000&lt;=AV17,90000,AV17)</f>
        <v>0</v>
      </c>
      <c r="AX17" s="447"/>
      <c r="AY17" s="439"/>
      <c r="AZ17" s="421"/>
      <c r="BA17" s="445">
        <f>IF(20000&lt;=AZ17,20000,AZ17)</f>
        <v>0</v>
      </c>
      <c r="BB17" s="421"/>
      <c r="BC17" s="437"/>
      <c r="BD17" s="439"/>
      <c r="BE17" s="441"/>
      <c r="BF17" s="441"/>
      <c r="BG17" s="443"/>
      <c r="CB17" s="16" t="str">
        <f t="shared" si="3"/>
        <v/>
      </c>
      <c r="CC17" s="72">
        <f t="shared" si="4"/>
        <v>0</v>
      </c>
      <c r="CD17" s="72">
        <f t="shared" si="5"/>
        <v>0</v>
      </c>
      <c r="CE17" s="79"/>
      <c r="CF17" s="79"/>
    </row>
    <row r="18" spans="1:84" ht="16.5" customHeight="1" thickBot="1">
      <c r="A18" s="318"/>
      <c r="B18" s="126"/>
      <c r="C18" s="17">
        <v>8</v>
      </c>
      <c r="D18" s="21"/>
      <c r="E18" s="129"/>
      <c r="F18" s="18"/>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66"/>
      <c r="AK18" s="199"/>
      <c r="AL18" s="20">
        <f t="shared" si="1"/>
        <v>0</v>
      </c>
      <c r="AM18" s="20">
        <f t="shared" si="2"/>
        <v>0</v>
      </c>
      <c r="AN18" s="20">
        <f t="shared" si="6"/>
        <v>0</v>
      </c>
      <c r="AO18" s="20">
        <f t="shared" si="7"/>
        <v>0</v>
      </c>
      <c r="AR18" s="355"/>
      <c r="AS18" s="382"/>
      <c r="AT18" s="383"/>
      <c r="AU18" s="448"/>
      <c r="AV18" s="449"/>
      <c r="AW18" s="450"/>
      <c r="AX18" s="451"/>
      <c r="AY18" s="452"/>
      <c r="AZ18" s="453"/>
      <c r="BA18" s="454"/>
      <c r="BB18" s="453"/>
      <c r="BC18" s="455"/>
      <c r="BD18" s="452"/>
      <c r="BE18" s="456"/>
      <c r="BF18" s="456"/>
      <c r="BG18" s="457"/>
      <c r="CB18" s="16" t="str">
        <f t="shared" si="3"/>
        <v/>
      </c>
      <c r="CC18" s="72">
        <f t="shared" si="4"/>
        <v>0</v>
      </c>
      <c r="CD18" s="72">
        <f t="shared" si="5"/>
        <v>0</v>
      </c>
      <c r="CE18" s="79"/>
      <c r="CF18" s="79"/>
    </row>
    <row r="19" spans="1:84" ht="16.5" customHeight="1">
      <c r="A19" s="318"/>
      <c r="B19" s="126"/>
      <c r="C19" s="17">
        <v>9</v>
      </c>
      <c r="D19" s="21"/>
      <c r="E19" s="129"/>
      <c r="F19" s="18"/>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66"/>
      <c r="AK19" s="199"/>
      <c r="AL19" s="20">
        <f t="shared" si="1"/>
        <v>0</v>
      </c>
      <c r="AM19" s="20">
        <f t="shared" si="2"/>
        <v>0</v>
      </c>
      <c r="AN19" s="20">
        <f t="shared" si="6"/>
        <v>0</v>
      </c>
      <c r="AO19" s="20">
        <f t="shared" si="7"/>
        <v>0</v>
      </c>
      <c r="AR19" s="353" t="s">
        <v>134</v>
      </c>
      <c r="AS19" s="356" t="str">
        <f>IFERROR(INDEX($B$11:$F$31,MATCH("FW1",$B$11:$B$31,0),2),"")</f>
        <v/>
      </c>
      <c r="AT19" s="358"/>
      <c r="AU19" s="360" t="str">
        <f>IFERROR(INDEX($B$11:$F$31,MATCH("FW1",$B$11:$B$31,0),5),"")</f>
        <v/>
      </c>
      <c r="AV19" s="458"/>
      <c r="AW19" s="466">
        <f>IF($BN$12*90000&lt;=AV19,$BN$12*90000,AV19)</f>
        <v>0</v>
      </c>
      <c r="AX19" s="468"/>
      <c r="AY19" s="444">
        <f>IF(10000&lt;=AX19,10000,AX19)</f>
        <v>0</v>
      </c>
      <c r="AZ19" s="417"/>
      <c r="BA19" s="444">
        <f>IF(20000&lt;=AZ19,20000,AZ19)</f>
        <v>0</v>
      </c>
      <c r="BB19" s="458"/>
      <c r="BC19" s="462"/>
      <c r="BD19" s="464"/>
      <c r="BE19" s="462"/>
      <c r="BF19" s="440"/>
      <c r="BG19" s="442"/>
      <c r="CB19" s="16" t="str">
        <f t="shared" si="3"/>
        <v/>
      </c>
      <c r="CC19" s="72">
        <f t="shared" si="4"/>
        <v>0</v>
      </c>
      <c r="CD19" s="72">
        <f t="shared" si="5"/>
        <v>0</v>
      </c>
      <c r="CE19" s="79"/>
      <c r="CF19" s="79"/>
    </row>
    <row r="20" spans="1:84" ht="16.5" customHeight="1">
      <c r="A20" s="318"/>
      <c r="B20" s="126"/>
      <c r="C20" s="17">
        <v>10</v>
      </c>
      <c r="D20" s="21"/>
      <c r="E20" s="129"/>
      <c r="F20" s="18"/>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66"/>
      <c r="AK20" s="199"/>
      <c r="AL20" s="20">
        <f t="shared" si="1"/>
        <v>0</v>
      </c>
      <c r="AM20" s="20">
        <f t="shared" si="2"/>
        <v>0</v>
      </c>
      <c r="AN20" s="20">
        <f t="shared" si="6"/>
        <v>0</v>
      </c>
      <c r="AO20" s="20">
        <f t="shared" si="7"/>
        <v>0</v>
      </c>
      <c r="AR20" s="354"/>
      <c r="AS20" s="357"/>
      <c r="AT20" s="359"/>
      <c r="AU20" s="361"/>
      <c r="AV20" s="459"/>
      <c r="AW20" s="467"/>
      <c r="AX20" s="469"/>
      <c r="AY20" s="445"/>
      <c r="AZ20" s="421"/>
      <c r="BA20" s="445"/>
      <c r="BB20" s="460"/>
      <c r="BC20" s="463"/>
      <c r="BD20" s="465"/>
      <c r="BE20" s="463"/>
      <c r="BF20" s="441"/>
      <c r="BG20" s="443"/>
      <c r="CB20" s="16" t="str">
        <f t="shared" si="3"/>
        <v/>
      </c>
      <c r="CC20" s="72">
        <f t="shared" si="4"/>
        <v>0</v>
      </c>
      <c r="CD20" s="72">
        <f t="shared" si="5"/>
        <v>0</v>
      </c>
      <c r="CE20" s="79"/>
      <c r="CF20" s="79"/>
    </row>
    <row r="21" spans="1:84" ht="16.5" customHeight="1">
      <c r="A21" s="318"/>
      <c r="B21" s="126"/>
      <c r="C21" s="17">
        <v>11</v>
      </c>
      <c r="D21" s="21"/>
      <c r="E21" s="129"/>
      <c r="F21" s="18"/>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66"/>
      <c r="AK21" s="199"/>
      <c r="AL21" s="20">
        <f t="shared" si="1"/>
        <v>0</v>
      </c>
      <c r="AM21" s="20">
        <f t="shared" si="2"/>
        <v>0</v>
      </c>
      <c r="AN21" s="20">
        <f t="shared" si="6"/>
        <v>0</v>
      </c>
      <c r="AO21" s="20">
        <f t="shared" si="7"/>
        <v>0</v>
      </c>
      <c r="AR21" s="354"/>
      <c r="AS21" s="378" t="str">
        <f ca="1">IF(AS19="","",IFERROR(INDEX(INDIRECT("$B$" &amp; AS19+11 &amp;  ":$F$31"),MATCH("FW1",INDIRECT("$B$" &amp; AS19+11 &amp; ":$B$31"),0),2),""))</f>
        <v/>
      </c>
      <c r="AT21" s="379"/>
      <c r="AU21" s="419" t="str">
        <f ca="1">IF(AS19="","",IFERROR(INDEX(INDIRECT("$B$" &amp; AS19+11 &amp;  ":$F$31"),MATCH("FW1",INDIRECT("$B$" &amp; AS19+11 &amp; ":$B$31"),0),5),""))</f>
        <v/>
      </c>
      <c r="AV21" s="460"/>
      <c r="AW21" s="467">
        <f t="shared" ref="AW21" si="8">IF($BN$12*90000&lt;=AV21,$BN$12*90000,AV21)</f>
        <v>0</v>
      </c>
      <c r="AX21" s="469"/>
      <c r="AY21" s="445">
        <f>IF(10000&lt;=AX21,10000,AX21)</f>
        <v>0</v>
      </c>
      <c r="AZ21" s="421"/>
      <c r="BA21" s="445">
        <f>IF(20000&lt;=AZ21,20000,AZ21)</f>
        <v>0</v>
      </c>
      <c r="BB21" s="460"/>
      <c r="BC21" s="463"/>
      <c r="BD21" s="465"/>
      <c r="BE21" s="463"/>
      <c r="BF21" s="441"/>
      <c r="BG21" s="443"/>
      <c r="CB21" s="16" t="str">
        <f t="shared" si="3"/>
        <v/>
      </c>
      <c r="CC21" s="72">
        <f t="shared" si="4"/>
        <v>0</v>
      </c>
      <c r="CD21" s="72">
        <f t="shared" si="5"/>
        <v>0</v>
      </c>
      <c r="CE21" s="79"/>
      <c r="CF21" s="79"/>
    </row>
    <row r="22" spans="1:84" ht="16.5" customHeight="1">
      <c r="A22" s="318"/>
      <c r="B22" s="126"/>
      <c r="C22" s="17">
        <v>12</v>
      </c>
      <c r="D22" s="21"/>
      <c r="E22" s="129"/>
      <c r="F22" s="22"/>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66"/>
      <c r="AK22" s="199"/>
      <c r="AL22" s="20">
        <f t="shared" si="1"/>
        <v>0</v>
      </c>
      <c r="AM22" s="20">
        <f t="shared" si="2"/>
        <v>0</v>
      </c>
      <c r="AN22" s="20">
        <f t="shared" si="6"/>
        <v>0</v>
      </c>
      <c r="AO22" s="20">
        <f t="shared" si="7"/>
        <v>0</v>
      </c>
      <c r="AR22" s="354"/>
      <c r="AS22" s="378"/>
      <c r="AT22" s="380"/>
      <c r="AU22" s="420"/>
      <c r="AV22" s="459"/>
      <c r="AW22" s="467"/>
      <c r="AX22" s="469"/>
      <c r="AY22" s="445"/>
      <c r="AZ22" s="421"/>
      <c r="BA22" s="445"/>
      <c r="BB22" s="460"/>
      <c r="BC22" s="463"/>
      <c r="BD22" s="465"/>
      <c r="BE22" s="463"/>
      <c r="BF22" s="441"/>
      <c r="BG22" s="443"/>
      <c r="CB22" s="16" t="str">
        <f t="shared" si="3"/>
        <v/>
      </c>
      <c r="CC22" s="72">
        <f t="shared" si="4"/>
        <v>0</v>
      </c>
      <c r="CD22" s="72">
        <f t="shared" si="5"/>
        <v>0</v>
      </c>
      <c r="CE22" s="79"/>
      <c r="CF22" s="79"/>
    </row>
    <row r="23" spans="1:84" ht="16.5" customHeight="1">
      <c r="A23" s="318"/>
      <c r="B23" s="126"/>
      <c r="C23" s="17">
        <v>13</v>
      </c>
      <c r="D23" s="21"/>
      <c r="E23" s="129"/>
      <c r="F23" s="22"/>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66"/>
      <c r="AK23" s="199"/>
      <c r="AL23" s="20">
        <f t="shared" si="1"/>
        <v>0</v>
      </c>
      <c r="AM23" s="20">
        <f t="shared" si="2"/>
        <v>0</v>
      </c>
      <c r="AN23" s="20">
        <f t="shared" si="6"/>
        <v>0</v>
      </c>
      <c r="AO23" s="20">
        <f t="shared" si="7"/>
        <v>0</v>
      </c>
      <c r="AR23" s="354"/>
      <c r="AS23" s="378" t="str">
        <f ca="1">IF(AS21="","",IFERROR(INDEX(INDIRECT("$B$" &amp; AS21+11 &amp;  ":$F$31"),MATCH("FW1",INDIRECT("$B$" &amp; AS21+11 &amp; ":$B$31"),0),2),""))</f>
        <v/>
      </c>
      <c r="AT23" s="379"/>
      <c r="AU23" s="381" t="str">
        <f ca="1">IF(AS21="","",IFERROR(INDEX(INDIRECT("$B$" &amp; AS21+11 &amp;  ":$F$31"),MATCH("FW1",INDIRECT("$B$" &amp; AS21+11 &amp; ":$B$31"),0),5),""))</f>
        <v/>
      </c>
      <c r="AV23" s="460"/>
      <c r="AW23" s="467">
        <f t="shared" ref="AW23" si="9">IF($BN$12*90000&lt;=AV23,$BN$12*90000,AV23)</f>
        <v>0</v>
      </c>
      <c r="AX23" s="469"/>
      <c r="AY23" s="445">
        <f>IF(10000&lt;=AX23,10000,AX23)</f>
        <v>0</v>
      </c>
      <c r="AZ23" s="421"/>
      <c r="BA23" s="445">
        <f>IF(20000&lt;=AZ23,20000,AZ23)</f>
        <v>0</v>
      </c>
      <c r="BB23" s="460"/>
      <c r="BC23" s="463"/>
      <c r="BD23" s="465"/>
      <c r="BE23" s="463"/>
      <c r="BF23" s="441"/>
      <c r="BG23" s="443"/>
      <c r="CB23" s="16" t="str">
        <f t="shared" si="3"/>
        <v/>
      </c>
      <c r="CC23" s="72">
        <f t="shared" si="4"/>
        <v>0</v>
      </c>
      <c r="CD23" s="72">
        <f t="shared" si="5"/>
        <v>0</v>
      </c>
      <c r="CE23" s="79"/>
      <c r="CF23" s="79"/>
    </row>
    <row r="24" spans="1:84" ht="16.5" customHeight="1">
      <c r="A24" s="318"/>
      <c r="B24" s="126"/>
      <c r="C24" s="17">
        <v>14</v>
      </c>
      <c r="D24" s="21"/>
      <c r="E24" s="129"/>
      <c r="F24" s="22"/>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66"/>
      <c r="AK24" s="199"/>
      <c r="AL24" s="20">
        <f t="shared" si="1"/>
        <v>0</v>
      </c>
      <c r="AM24" s="20">
        <f t="shared" si="2"/>
        <v>0</v>
      </c>
      <c r="AN24" s="20">
        <f t="shared" si="6"/>
        <v>0</v>
      </c>
      <c r="AO24" s="20">
        <f t="shared" si="7"/>
        <v>0</v>
      </c>
      <c r="AR24" s="354"/>
      <c r="AS24" s="378"/>
      <c r="AT24" s="380"/>
      <c r="AU24" s="361"/>
      <c r="AV24" s="459"/>
      <c r="AW24" s="467"/>
      <c r="AX24" s="469"/>
      <c r="AY24" s="445"/>
      <c r="AZ24" s="421"/>
      <c r="BA24" s="445"/>
      <c r="BB24" s="460"/>
      <c r="BC24" s="463"/>
      <c r="BD24" s="465"/>
      <c r="BE24" s="463"/>
      <c r="BF24" s="441"/>
      <c r="BG24" s="443"/>
      <c r="CB24" s="16" t="str">
        <f t="shared" si="3"/>
        <v/>
      </c>
      <c r="CC24" s="72">
        <f t="shared" si="4"/>
        <v>0</v>
      </c>
      <c r="CD24" s="72">
        <f t="shared" si="5"/>
        <v>0</v>
      </c>
      <c r="CE24" s="79"/>
      <c r="CF24" s="79"/>
    </row>
    <row r="25" spans="1:84" ht="16.5" customHeight="1">
      <c r="A25" s="318"/>
      <c r="B25" s="126"/>
      <c r="C25" s="17">
        <v>15</v>
      </c>
      <c r="D25" s="21"/>
      <c r="E25" s="129"/>
      <c r="F25" s="22"/>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66"/>
      <c r="AK25" s="199"/>
      <c r="AL25" s="20">
        <f t="shared" si="1"/>
        <v>0</v>
      </c>
      <c r="AM25" s="20">
        <f t="shared" si="2"/>
        <v>0</v>
      </c>
      <c r="AN25" s="20">
        <f t="shared" si="6"/>
        <v>0</v>
      </c>
      <c r="AO25" s="20">
        <f t="shared" si="7"/>
        <v>0</v>
      </c>
      <c r="AR25" s="354"/>
      <c r="AS25" s="378" t="str">
        <f ca="1">IF(AS23="","",IFERROR(INDEX(INDIRECT("$B$" &amp; AS23+11 &amp;  ":$F$31"),MATCH("FW1",INDIRECT("$B$" &amp; AS23+11 &amp; ":$B$31"),0),2),""))</f>
        <v/>
      </c>
      <c r="AT25" s="379"/>
      <c r="AU25" s="381" t="str">
        <f ca="1">IF(AS23="","",IFERROR(INDEX(INDIRECT("$B$" &amp; AS23+11 &amp;  ":$F$31"),MATCH("FW1",INDIRECT("$B$" &amp; AS23+11 &amp; ":$B$31"),0),5),""))</f>
        <v/>
      </c>
      <c r="AV25" s="460"/>
      <c r="AW25" s="467">
        <f t="shared" ref="AW25" si="10">IF($BN$12*90000&lt;=AV25,$BN$12*90000,AV25)</f>
        <v>0</v>
      </c>
      <c r="AX25" s="469"/>
      <c r="AY25" s="445">
        <f>IF(10000&lt;=AX25,10000,AX25)</f>
        <v>0</v>
      </c>
      <c r="AZ25" s="421"/>
      <c r="BA25" s="445">
        <f>IF(20000&lt;=AZ25,20000,AZ25)</f>
        <v>0</v>
      </c>
      <c r="BB25" s="460"/>
      <c r="BC25" s="463"/>
      <c r="BD25" s="465"/>
      <c r="BE25" s="463"/>
      <c r="BF25" s="441"/>
      <c r="BG25" s="443"/>
      <c r="CB25" s="16" t="str">
        <f t="shared" si="3"/>
        <v/>
      </c>
      <c r="CC25" s="72">
        <f t="shared" si="4"/>
        <v>0</v>
      </c>
      <c r="CD25" s="72">
        <f t="shared" si="5"/>
        <v>0</v>
      </c>
      <c r="CE25" s="79"/>
      <c r="CF25" s="79"/>
    </row>
    <row r="26" spans="1:84" ht="16.5" customHeight="1">
      <c r="A26" s="318"/>
      <c r="B26" s="126"/>
      <c r="C26" s="17">
        <v>16</v>
      </c>
      <c r="D26" s="21"/>
      <c r="E26" s="129"/>
      <c r="F26" s="22"/>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66"/>
      <c r="AK26" s="199"/>
      <c r="AL26" s="20">
        <f t="shared" si="1"/>
        <v>0</v>
      </c>
      <c r="AM26" s="20">
        <f t="shared" si="2"/>
        <v>0</v>
      </c>
      <c r="AN26" s="20">
        <f t="shared" si="6"/>
        <v>0</v>
      </c>
      <c r="AO26" s="20">
        <f t="shared" si="7"/>
        <v>0</v>
      </c>
      <c r="AR26" s="354"/>
      <c r="AS26" s="378"/>
      <c r="AT26" s="380"/>
      <c r="AU26" s="361"/>
      <c r="AV26" s="459"/>
      <c r="AW26" s="467"/>
      <c r="AX26" s="469"/>
      <c r="AY26" s="445"/>
      <c r="AZ26" s="421"/>
      <c r="BA26" s="445"/>
      <c r="BB26" s="460"/>
      <c r="BC26" s="463"/>
      <c r="BD26" s="465"/>
      <c r="BE26" s="463"/>
      <c r="BF26" s="441"/>
      <c r="BG26" s="443"/>
      <c r="CB26" s="16" t="str">
        <f t="shared" si="3"/>
        <v/>
      </c>
      <c r="CC26" s="72">
        <f t="shared" si="4"/>
        <v>0</v>
      </c>
      <c r="CD26" s="72">
        <f t="shared" si="5"/>
        <v>0</v>
      </c>
      <c r="CE26" s="79"/>
      <c r="CF26" s="79"/>
    </row>
    <row r="27" spans="1:84" ht="16.5" customHeight="1">
      <c r="A27" s="318"/>
      <c r="B27" s="126"/>
      <c r="C27" s="17">
        <v>17</v>
      </c>
      <c r="D27" s="21"/>
      <c r="E27" s="129"/>
      <c r="F27" s="22"/>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66"/>
      <c r="AK27" s="199"/>
      <c r="AL27" s="20">
        <f t="shared" si="1"/>
        <v>0</v>
      </c>
      <c r="AM27" s="20">
        <f t="shared" si="2"/>
        <v>0</v>
      </c>
      <c r="AN27" s="20">
        <f t="shared" si="6"/>
        <v>0</v>
      </c>
      <c r="AO27" s="20">
        <f t="shared" si="7"/>
        <v>0</v>
      </c>
      <c r="AR27" s="354"/>
      <c r="AS27" s="378" t="str">
        <f ca="1">IF(AS25="","",IFERROR(INDEX(INDIRECT("$B$" &amp; AS25+11 &amp;  ":$F$31"),MATCH("FW1",INDIRECT("$B$" &amp; AS25+11 &amp; ":$B$31"),0),2),""))</f>
        <v/>
      </c>
      <c r="AT27" s="379"/>
      <c r="AU27" s="381" t="str">
        <f ca="1">IF(AS25="","",IFERROR(INDEX(INDIRECT("$B$" &amp; AS25+11 &amp;  ":$F$31"),MATCH("FW1",INDIRECT("$B$" &amp; AS25+11 &amp; ":$B$31"),0),5),""))</f>
        <v/>
      </c>
      <c r="AV27" s="460"/>
      <c r="AW27" s="467">
        <f t="shared" ref="AW27" si="11">IF($BN$12*90000&lt;=AV27,$BN$12*90000,AV27)</f>
        <v>0</v>
      </c>
      <c r="AX27" s="469"/>
      <c r="AY27" s="445">
        <f>IF(10000&lt;=AX27,10000,AX27)</f>
        <v>0</v>
      </c>
      <c r="AZ27" s="421"/>
      <c r="BA27" s="445">
        <f>IF(20000&lt;=AZ27,20000,AZ27)</f>
        <v>0</v>
      </c>
      <c r="BB27" s="460"/>
      <c r="BC27" s="463"/>
      <c r="BD27" s="465"/>
      <c r="BE27" s="463"/>
      <c r="BF27" s="441"/>
      <c r="BG27" s="443"/>
      <c r="CB27" s="16" t="str">
        <f t="shared" si="3"/>
        <v/>
      </c>
      <c r="CC27" s="72">
        <f t="shared" si="4"/>
        <v>0</v>
      </c>
      <c r="CD27" s="72">
        <f t="shared" si="5"/>
        <v>0</v>
      </c>
      <c r="CE27" s="79"/>
      <c r="CF27" s="79"/>
    </row>
    <row r="28" spans="1:84" ht="16.5" customHeight="1" thickBot="1">
      <c r="A28" s="318"/>
      <c r="B28" s="126"/>
      <c r="C28" s="17">
        <v>18</v>
      </c>
      <c r="D28" s="21"/>
      <c r="E28" s="129"/>
      <c r="F28" s="22"/>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66"/>
      <c r="AK28" s="199"/>
      <c r="AL28" s="20">
        <f t="shared" si="1"/>
        <v>0</v>
      </c>
      <c r="AM28" s="20">
        <f t="shared" si="2"/>
        <v>0</v>
      </c>
      <c r="AN28" s="20">
        <f t="shared" si="6"/>
        <v>0</v>
      </c>
      <c r="AO28" s="20">
        <f t="shared" si="7"/>
        <v>0</v>
      </c>
      <c r="AR28" s="355"/>
      <c r="AS28" s="382"/>
      <c r="AT28" s="383"/>
      <c r="AU28" s="448"/>
      <c r="AV28" s="461"/>
      <c r="AW28" s="470"/>
      <c r="AX28" s="471"/>
      <c r="AY28" s="454"/>
      <c r="AZ28" s="453"/>
      <c r="BA28" s="454"/>
      <c r="BB28" s="472"/>
      <c r="BC28" s="473"/>
      <c r="BD28" s="474"/>
      <c r="BE28" s="473"/>
      <c r="BF28" s="456"/>
      <c r="BG28" s="457"/>
      <c r="CB28" s="16" t="str">
        <f t="shared" si="3"/>
        <v/>
      </c>
      <c r="CC28" s="72">
        <f t="shared" si="4"/>
        <v>0</v>
      </c>
      <c r="CD28" s="72">
        <f t="shared" si="5"/>
        <v>0</v>
      </c>
      <c r="CE28" s="79"/>
      <c r="CF28" s="79"/>
    </row>
    <row r="29" spans="1:84" ht="16.5" customHeight="1">
      <c r="A29" s="318"/>
      <c r="B29" s="126"/>
      <c r="C29" s="17">
        <v>19</v>
      </c>
      <c r="D29" s="21"/>
      <c r="E29" s="129"/>
      <c r="F29" s="22"/>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66"/>
      <c r="AK29" s="199"/>
      <c r="AL29" s="20">
        <f t="shared" si="1"/>
        <v>0</v>
      </c>
      <c r="AM29" s="20">
        <f t="shared" si="2"/>
        <v>0</v>
      </c>
      <c r="AN29" s="20">
        <f t="shared" si="6"/>
        <v>0</v>
      </c>
      <c r="AO29" s="20">
        <f t="shared" si="7"/>
        <v>0</v>
      </c>
      <c r="AR29" s="353" t="s">
        <v>135</v>
      </c>
      <c r="AS29" s="356" t="str">
        <f>IFERROR(INDEX($B$11:$F$31,MATCH("FW2",$B$11:$B$31,0),2),"")</f>
        <v/>
      </c>
      <c r="AT29" s="358"/>
      <c r="AU29" s="360" t="str">
        <f>IFERROR(INDEX($B$11:$F$31,MATCH("FW2",$B$11:$B$31,0),5),"")</f>
        <v/>
      </c>
      <c r="AV29" s="417"/>
      <c r="AW29" s="479">
        <f>IF(90000&lt;=AV29,90000,AV29)</f>
        <v>0</v>
      </c>
      <c r="AX29" s="417"/>
      <c r="AY29" s="444">
        <f>IF(10000&lt;=AX29,10000,AX29)</f>
        <v>0</v>
      </c>
      <c r="AZ29" s="446"/>
      <c r="BA29" s="438"/>
      <c r="BB29" s="446"/>
      <c r="BC29" s="475"/>
      <c r="BD29" s="477"/>
      <c r="BE29" s="462"/>
      <c r="BF29" s="440"/>
      <c r="BG29" s="442"/>
      <c r="CB29" s="16" t="str">
        <f t="shared" si="3"/>
        <v/>
      </c>
      <c r="CC29" s="72">
        <f t="shared" si="4"/>
        <v>0</v>
      </c>
      <c r="CD29" s="72">
        <f t="shared" si="5"/>
        <v>0</v>
      </c>
      <c r="CE29" s="79"/>
      <c r="CF29" s="79"/>
    </row>
    <row r="30" spans="1:84" ht="16.5" customHeight="1" thickBot="1">
      <c r="A30" s="318"/>
      <c r="B30" s="127"/>
      <c r="C30" s="17">
        <v>20</v>
      </c>
      <c r="D30" s="59"/>
      <c r="E30" s="130"/>
      <c r="F30" s="23"/>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67"/>
      <c r="AK30" s="200"/>
      <c r="AL30" s="25">
        <f>COUNTA(G30:AK30)-COUNTIF(G30:AK30,"集")-COUNTIF(G30:AK30,"休")-COUNTIF(G30:AK30,"外")</f>
        <v>0</v>
      </c>
      <c r="AM30" s="25">
        <f t="shared" si="2"/>
        <v>0</v>
      </c>
      <c r="AN30" s="25">
        <f t="shared" si="6"/>
        <v>0</v>
      </c>
      <c r="AO30" s="25">
        <f t="shared" si="7"/>
        <v>0</v>
      </c>
      <c r="AR30" s="354"/>
      <c r="AS30" s="357"/>
      <c r="AT30" s="359"/>
      <c r="AU30" s="361"/>
      <c r="AV30" s="418"/>
      <c r="AW30" s="445"/>
      <c r="AX30" s="421"/>
      <c r="AY30" s="445"/>
      <c r="AZ30" s="447"/>
      <c r="BA30" s="439"/>
      <c r="BB30" s="447"/>
      <c r="BC30" s="476"/>
      <c r="BD30" s="478"/>
      <c r="BE30" s="463"/>
      <c r="BF30" s="441"/>
      <c r="BG30" s="443"/>
      <c r="CB30" s="16" t="str">
        <f t="shared" si="3"/>
        <v/>
      </c>
      <c r="CC30" s="72">
        <f t="shared" si="4"/>
        <v>0</v>
      </c>
      <c r="CD30" s="72">
        <f t="shared" si="5"/>
        <v>0</v>
      </c>
      <c r="CE30" s="79"/>
      <c r="CF30" s="79"/>
    </row>
    <row r="31" spans="1:84" ht="16.5" customHeight="1" thickBot="1">
      <c r="A31" s="384"/>
      <c r="B31" s="303" t="s">
        <v>32</v>
      </c>
      <c r="C31" s="304"/>
      <c r="D31" s="304"/>
      <c r="E31" s="304"/>
      <c r="F31" s="305"/>
      <c r="G31" s="26">
        <f>COUNTA(G11:G30)-COUNTIF(G11:G30,"外")-COUNTIF(G11:G30,"休")-COUNTIF(G11:G30,"集")</f>
        <v>0</v>
      </c>
      <c r="H31" s="26">
        <f t="shared" ref="H31:AJ31" si="12">COUNTA(H11:H30)-COUNTIF(H11:H30,"外")-COUNTIF(H11:H30,"休")-COUNTIF(H11:H30,"集")</f>
        <v>0</v>
      </c>
      <c r="I31" s="26">
        <f t="shared" si="12"/>
        <v>0</v>
      </c>
      <c r="J31" s="26">
        <f t="shared" si="12"/>
        <v>0</v>
      </c>
      <c r="K31" s="26">
        <f t="shared" si="12"/>
        <v>0</v>
      </c>
      <c r="L31" s="26">
        <f t="shared" si="12"/>
        <v>0</v>
      </c>
      <c r="M31" s="26">
        <f t="shared" si="12"/>
        <v>0</v>
      </c>
      <c r="N31" s="26">
        <f t="shared" si="12"/>
        <v>0</v>
      </c>
      <c r="O31" s="26">
        <f t="shared" si="12"/>
        <v>0</v>
      </c>
      <c r="P31" s="27">
        <f t="shared" si="12"/>
        <v>0</v>
      </c>
      <c r="Q31" s="27">
        <f t="shared" si="12"/>
        <v>0</v>
      </c>
      <c r="R31" s="27">
        <f t="shared" si="12"/>
        <v>0</v>
      </c>
      <c r="S31" s="27">
        <f t="shared" si="12"/>
        <v>0</v>
      </c>
      <c r="T31" s="27">
        <f t="shared" si="12"/>
        <v>0</v>
      </c>
      <c r="U31" s="27">
        <f t="shared" si="12"/>
        <v>0</v>
      </c>
      <c r="V31" s="27">
        <f t="shared" si="12"/>
        <v>0</v>
      </c>
      <c r="W31" s="27">
        <f t="shared" si="12"/>
        <v>0</v>
      </c>
      <c r="X31" s="27">
        <f t="shared" si="12"/>
        <v>0</v>
      </c>
      <c r="Y31" s="27">
        <f t="shared" si="12"/>
        <v>0</v>
      </c>
      <c r="Z31" s="27">
        <f t="shared" si="12"/>
        <v>0</v>
      </c>
      <c r="AA31" s="27">
        <f t="shared" si="12"/>
        <v>0</v>
      </c>
      <c r="AB31" s="27">
        <f t="shared" si="12"/>
        <v>0</v>
      </c>
      <c r="AC31" s="27">
        <f t="shared" si="12"/>
        <v>0</v>
      </c>
      <c r="AD31" s="27">
        <f t="shared" si="12"/>
        <v>0</v>
      </c>
      <c r="AE31" s="27">
        <f t="shared" si="12"/>
        <v>0</v>
      </c>
      <c r="AF31" s="27">
        <f t="shared" si="12"/>
        <v>0</v>
      </c>
      <c r="AG31" s="27">
        <f t="shared" si="12"/>
        <v>0</v>
      </c>
      <c r="AH31" s="27">
        <f t="shared" si="12"/>
        <v>0</v>
      </c>
      <c r="AI31" s="28">
        <f t="shared" si="12"/>
        <v>0</v>
      </c>
      <c r="AJ31" s="68">
        <f t="shared" si="12"/>
        <v>0</v>
      </c>
      <c r="AK31" s="70">
        <f>COUNTA(AK11:AK30)-COUNTIF(AK11:AK30,"外")-COUNTIF(AK11:AK30,"休")-COUNTIF(AK11:AK30,"集")</f>
        <v>0</v>
      </c>
      <c r="AL31" s="71"/>
      <c r="AR31" s="354"/>
      <c r="AS31" s="378" t="str">
        <f ca="1">IF(AS29="","",IFERROR(INDEX(INDIRECT("$B$" &amp; AS29+11 &amp;  ":$F$31"),MATCH("FW2",INDIRECT("$B$" &amp; AS29+11 &amp; ":$B$31"),0),2),""))</f>
        <v/>
      </c>
      <c r="AT31" s="379"/>
      <c r="AU31" s="419" t="str">
        <f ca="1">IF(AS29="","",IFERROR(INDEX(INDIRECT("$B$" &amp; AS29+11 &amp;  ":$F$31"),MATCH("FW2",INDIRECT("$B$" &amp; AS29+11 &amp; ":$B$31"),0),5),""))</f>
        <v/>
      </c>
      <c r="AV31" s="421"/>
      <c r="AW31" s="445">
        <f>IF(90000&lt;=AV31,90000,AV31)</f>
        <v>0</v>
      </c>
      <c r="AX31" s="421"/>
      <c r="AY31" s="445">
        <f>IF(10000&lt;=AX31,10000,AX31)</f>
        <v>0</v>
      </c>
      <c r="AZ31" s="447"/>
      <c r="BA31" s="439"/>
      <c r="BB31" s="447"/>
      <c r="BC31" s="476"/>
      <c r="BD31" s="478"/>
      <c r="BE31" s="463"/>
      <c r="BF31" s="441"/>
      <c r="BG31" s="443"/>
    </row>
    <row r="32" spans="1:84" ht="18" customHeight="1" thickBot="1">
      <c r="A32" s="306" t="s">
        <v>33</v>
      </c>
      <c r="B32" s="304"/>
      <c r="C32" s="304"/>
      <c r="D32" s="304"/>
      <c r="E32" s="304"/>
      <c r="F32" s="305"/>
      <c r="G32" s="29">
        <f>IF(AND(G50&gt;=3,G31&gt;=5),1,0)+IF(AND(G50&gt;=2,G31&gt;=3),1,0)+IF(AND(G50&gt;=1,G31&gt;=1),1,0)</f>
        <v>0</v>
      </c>
      <c r="H32" s="29">
        <f t="shared" ref="H32:AK32" si="13">IF(AND(H50&gt;=3,H31&gt;=5),1,0)+IF(AND(H50&gt;=2,H31&gt;=3),1,0)++IF(AND(H50&gt;=1,H31&gt;=1),1,0)</f>
        <v>0</v>
      </c>
      <c r="I32" s="29">
        <f t="shared" si="13"/>
        <v>0</v>
      </c>
      <c r="J32" s="29">
        <f t="shared" si="13"/>
        <v>0</v>
      </c>
      <c r="K32" s="29">
        <f t="shared" si="13"/>
        <v>0</v>
      </c>
      <c r="L32" s="29">
        <f t="shared" si="13"/>
        <v>0</v>
      </c>
      <c r="M32" s="29">
        <f t="shared" si="13"/>
        <v>0</v>
      </c>
      <c r="N32" s="29">
        <f t="shared" si="13"/>
        <v>0</v>
      </c>
      <c r="O32" s="29">
        <f t="shared" si="13"/>
        <v>0</v>
      </c>
      <c r="P32" s="28">
        <f t="shared" si="13"/>
        <v>0</v>
      </c>
      <c r="Q32" s="28">
        <f t="shared" si="13"/>
        <v>0</v>
      </c>
      <c r="R32" s="28">
        <f t="shared" si="13"/>
        <v>0</v>
      </c>
      <c r="S32" s="28">
        <f t="shared" si="13"/>
        <v>0</v>
      </c>
      <c r="T32" s="28">
        <f t="shared" si="13"/>
        <v>0</v>
      </c>
      <c r="U32" s="28">
        <f t="shared" si="13"/>
        <v>0</v>
      </c>
      <c r="V32" s="28">
        <f t="shared" si="13"/>
        <v>0</v>
      </c>
      <c r="W32" s="28">
        <f t="shared" si="13"/>
        <v>0</v>
      </c>
      <c r="X32" s="28">
        <f t="shared" si="13"/>
        <v>0</v>
      </c>
      <c r="Y32" s="28">
        <f t="shared" si="13"/>
        <v>0</v>
      </c>
      <c r="Z32" s="28">
        <f t="shared" si="13"/>
        <v>0</v>
      </c>
      <c r="AA32" s="28">
        <f t="shared" si="13"/>
        <v>0</v>
      </c>
      <c r="AB32" s="28">
        <f t="shared" si="13"/>
        <v>0</v>
      </c>
      <c r="AC32" s="28">
        <f t="shared" si="13"/>
        <v>0</v>
      </c>
      <c r="AD32" s="28">
        <f t="shared" si="13"/>
        <v>0</v>
      </c>
      <c r="AE32" s="28">
        <f t="shared" si="13"/>
        <v>0</v>
      </c>
      <c r="AF32" s="28">
        <f t="shared" si="13"/>
        <v>0</v>
      </c>
      <c r="AG32" s="28">
        <f t="shared" si="13"/>
        <v>0</v>
      </c>
      <c r="AH32" s="28">
        <f t="shared" si="13"/>
        <v>0</v>
      </c>
      <c r="AI32" s="28">
        <f t="shared" si="13"/>
        <v>0</v>
      </c>
      <c r="AJ32" s="68">
        <f t="shared" si="13"/>
        <v>0</v>
      </c>
      <c r="AK32" s="70">
        <f t="shared" si="13"/>
        <v>0</v>
      </c>
      <c r="AL32" s="71"/>
      <c r="AP32" s="10"/>
      <c r="AQ32" s="10"/>
      <c r="AR32" s="354"/>
      <c r="AS32" s="378"/>
      <c r="AT32" s="380"/>
      <c r="AU32" s="420"/>
      <c r="AV32" s="418"/>
      <c r="AW32" s="445"/>
      <c r="AX32" s="421"/>
      <c r="AY32" s="445"/>
      <c r="AZ32" s="447"/>
      <c r="BA32" s="439"/>
      <c r="BB32" s="447"/>
      <c r="BC32" s="476"/>
      <c r="BD32" s="478"/>
      <c r="BE32" s="463"/>
      <c r="BF32" s="441"/>
      <c r="BG32" s="443"/>
    </row>
    <row r="33" spans="1:59" ht="16.5" customHeight="1" thickBot="1">
      <c r="A33" s="306" t="s">
        <v>34</v>
      </c>
      <c r="B33" s="304"/>
      <c r="C33" s="304"/>
      <c r="D33" s="304"/>
      <c r="E33" s="304"/>
      <c r="F33" s="305"/>
      <c r="G33" s="30"/>
      <c r="H33" s="30"/>
      <c r="I33" s="30"/>
      <c r="J33" s="30"/>
      <c r="K33" s="30"/>
      <c r="L33" s="30"/>
      <c r="M33" s="30"/>
      <c r="N33" s="30"/>
      <c r="O33" s="30"/>
      <c r="P33" s="31"/>
      <c r="Q33" s="31"/>
      <c r="R33" s="31"/>
      <c r="S33" s="31"/>
      <c r="T33" s="31"/>
      <c r="U33" s="31"/>
      <c r="V33" s="31"/>
      <c r="W33" s="31"/>
      <c r="X33" s="31"/>
      <c r="Y33" s="31"/>
      <c r="Z33" s="31"/>
      <c r="AA33" s="31"/>
      <c r="AB33" s="31"/>
      <c r="AC33" s="31"/>
      <c r="AD33" s="31"/>
      <c r="AE33" s="31"/>
      <c r="AF33" s="31"/>
      <c r="AG33" s="31"/>
      <c r="AH33" s="31"/>
      <c r="AI33" s="31"/>
      <c r="AJ33" s="69"/>
      <c r="AK33" s="70"/>
      <c r="AL33" s="71"/>
      <c r="AP33" s="10"/>
      <c r="AQ33" s="10"/>
      <c r="AR33" s="354"/>
      <c r="AS33" s="378" t="str">
        <f ca="1">IF(AS31="","",IFERROR(INDEX(INDIRECT("$B$" &amp; AS31+11 &amp;  ":$F$31"),MATCH("FW2",INDIRECT("$B$" &amp; AS31+11 &amp; ":$B$31"),0),2),""))</f>
        <v/>
      </c>
      <c r="AT33" s="379"/>
      <c r="AU33" s="381" t="str">
        <f ca="1">IF(AS31="","",IFERROR(INDEX(INDIRECT("$B$" &amp; AS31+11 &amp;  ":$F$31"),MATCH("FW2",INDIRECT("$B$" &amp; AS31+11 &amp; ":$B$31"),0),5),""))</f>
        <v/>
      </c>
      <c r="AV33" s="421"/>
      <c r="AW33" s="445">
        <f>IF(90000&lt;=AV33,90000,AV33)</f>
        <v>0</v>
      </c>
      <c r="AX33" s="421"/>
      <c r="AY33" s="445">
        <f>IF(10000&lt;=AX33,10000,AX33)</f>
        <v>0</v>
      </c>
      <c r="AZ33" s="447"/>
      <c r="BA33" s="439"/>
      <c r="BB33" s="447"/>
      <c r="BC33" s="476"/>
      <c r="BD33" s="478"/>
      <c r="BE33" s="463"/>
      <c r="BF33" s="441"/>
      <c r="BG33" s="443"/>
    </row>
    <row r="34" spans="1:59" ht="16.5" customHeight="1" thickBot="1">
      <c r="AO34" s="32"/>
      <c r="AP34" s="10"/>
      <c r="AQ34" s="10"/>
      <c r="AR34" s="354"/>
      <c r="AS34" s="378"/>
      <c r="AT34" s="380"/>
      <c r="AU34" s="361"/>
      <c r="AV34" s="418"/>
      <c r="AW34" s="445"/>
      <c r="AX34" s="421"/>
      <c r="AY34" s="445"/>
      <c r="AZ34" s="447"/>
      <c r="BA34" s="439"/>
      <c r="BB34" s="447"/>
      <c r="BC34" s="476"/>
      <c r="BD34" s="478"/>
      <c r="BE34" s="463"/>
      <c r="BF34" s="441"/>
      <c r="BG34" s="443"/>
    </row>
    <row r="35" spans="1:59" ht="20.100000000000001" customHeight="1">
      <c r="A35" s="362" t="s">
        <v>4</v>
      </c>
      <c r="B35" s="363"/>
      <c r="C35" s="366" t="s">
        <v>5</v>
      </c>
      <c r="D35" s="367"/>
      <c r="E35" s="301" t="s">
        <v>110</v>
      </c>
      <c r="F35" s="370" t="s">
        <v>7</v>
      </c>
      <c r="G35" s="372" t="s">
        <v>35</v>
      </c>
      <c r="H35" s="373"/>
      <c r="I35" s="373"/>
      <c r="J35" s="373"/>
      <c r="K35" s="373"/>
      <c r="L35" s="373"/>
      <c r="M35" s="373"/>
      <c r="N35" s="373"/>
      <c r="O35" s="373"/>
      <c r="P35" s="373"/>
      <c r="Q35" s="373"/>
      <c r="R35" s="373"/>
      <c r="S35" s="373"/>
      <c r="T35" s="373"/>
      <c r="U35" s="373"/>
      <c r="V35" s="373"/>
      <c r="W35" s="373"/>
      <c r="X35" s="373"/>
      <c r="Y35" s="373"/>
      <c r="Z35" s="373"/>
      <c r="AA35" s="373"/>
      <c r="AB35" s="373"/>
      <c r="AC35" s="373"/>
      <c r="AD35" s="373"/>
      <c r="AE35" s="373"/>
      <c r="AF35" s="373"/>
      <c r="AG35" s="373"/>
      <c r="AH35" s="373"/>
      <c r="AI35" s="373"/>
      <c r="AJ35" s="373"/>
      <c r="AK35" s="374"/>
      <c r="AL35" s="33" t="s">
        <v>36</v>
      </c>
      <c r="AM35" s="34" t="s">
        <v>37</v>
      </c>
      <c r="AN35" s="34" t="s">
        <v>38</v>
      </c>
      <c r="AO35" s="35" t="s">
        <v>39</v>
      </c>
      <c r="AR35" s="354"/>
      <c r="AS35" s="378" t="str">
        <f ca="1">IF(AS33="","",IFERROR(INDEX(INDIRECT("$B$" &amp; AS33+11 &amp;  ":$F$31"),MATCH("FW2",INDIRECT("$B$" &amp; AS33+11 &amp; ":$B$31"),0),2),""))</f>
        <v/>
      </c>
      <c r="AT35" s="379"/>
      <c r="AU35" s="381" t="str">
        <f ca="1">IF(AS33="","",IFERROR(INDEX(INDIRECT("$B$" &amp; AS33+11 &amp;  ":$F$31"),MATCH("FW2",INDIRECT("$B$" &amp; AS33+11 &amp; ":$B$31"),0),5),""))</f>
        <v/>
      </c>
      <c r="AV35" s="421"/>
      <c r="AW35" s="445">
        <f>IF(90000&lt;=AV35,90000,AV35)</f>
        <v>0</v>
      </c>
      <c r="AX35" s="421"/>
      <c r="AY35" s="445">
        <f>IF(10000&lt;=AX35,10000,AX35)</f>
        <v>0</v>
      </c>
      <c r="AZ35" s="447"/>
      <c r="BA35" s="439"/>
      <c r="BB35" s="447"/>
      <c r="BC35" s="476"/>
      <c r="BD35" s="478"/>
      <c r="BE35" s="463"/>
      <c r="BF35" s="441"/>
      <c r="BG35" s="443"/>
    </row>
    <row r="36" spans="1:59" ht="20.100000000000001" customHeight="1">
      <c r="A36" s="364"/>
      <c r="B36" s="365"/>
      <c r="C36" s="368"/>
      <c r="D36" s="369"/>
      <c r="E36" s="302"/>
      <c r="F36" s="371"/>
      <c r="G36" s="36">
        <f>日付!B5</f>
        <v>45809</v>
      </c>
      <c r="H36" s="36">
        <f>日付!C5</f>
        <v>45810</v>
      </c>
      <c r="I36" s="36">
        <f>日付!D5</f>
        <v>45811</v>
      </c>
      <c r="J36" s="36">
        <f>日付!E5</f>
        <v>45812</v>
      </c>
      <c r="K36" s="36">
        <f>日付!F5</f>
        <v>45813</v>
      </c>
      <c r="L36" s="36">
        <f>日付!G5</f>
        <v>45814</v>
      </c>
      <c r="M36" s="36">
        <f>日付!H5</f>
        <v>45815</v>
      </c>
      <c r="N36" s="36">
        <f>日付!I5</f>
        <v>45816</v>
      </c>
      <c r="O36" s="36">
        <f>日付!J5</f>
        <v>45817</v>
      </c>
      <c r="P36" s="36">
        <f>日付!K5</f>
        <v>45818</v>
      </c>
      <c r="Q36" s="36">
        <f>日付!L5</f>
        <v>45819</v>
      </c>
      <c r="R36" s="36">
        <f>日付!M5</f>
        <v>45820</v>
      </c>
      <c r="S36" s="36">
        <f>日付!N5</f>
        <v>45821</v>
      </c>
      <c r="T36" s="36">
        <f>日付!O5</f>
        <v>45822</v>
      </c>
      <c r="U36" s="36">
        <f>日付!P5</f>
        <v>45823</v>
      </c>
      <c r="V36" s="36">
        <f>日付!Q5</f>
        <v>45824</v>
      </c>
      <c r="W36" s="36">
        <f>日付!R5</f>
        <v>45825</v>
      </c>
      <c r="X36" s="36">
        <f>日付!S5</f>
        <v>45826</v>
      </c>
      <c r="Y36" s="36">
        <f>日付!T5</f>
        <v>45827</v>
      </c>
      <c r="Z36" s="36">
        <f>日付!U5</f>
        <v>45828</v>
      </c>
      <c r="AA36" s="36">
        <f>日付!V5</f>
        <v>45829</v>
      </c>
      <c r="AB36" s="36">
        <f>日付!W5</f>
        <v>45830</v>
      </c>
      <c r="AC36" s="36">
        <f>日付!X5</f>
        <v>45831</v>
      </c>
      <c r="AD36" s="36">
        <f>日付!Y5</f>
        <v>45832</v>
      </c>
      <c r="AE36" s="36">
        <f>日付!Z5</f>
        <v>45833</v>
      </c>
      <c r="AF36" s="36">
        <f>日付!AA5</f>
        <v>45834</v>
      </c>
      <c r="AG36" s="36">
        <f>日付!AB5</f>
        <v>45835</v>
      </c>
      <c r="AH36" s="36">
        <f>日付!AC5</f>
        <v>45836</v>
      </c>
      <c r="AI36" s="36">
        <f>日付!AD5</f>
        <v>45837</v>
      </c>
      <c r="AJ36" s="36">
        <f>日付!AE5</f>
        <v>45838</v>
      </c>
      <c r="AK36" s="201"/>
      <c r="AL36" s="375" t="s">
        <v>40</v>
      </c>
      <c r="AM36" s="307" t="s">
        <v>41</v>
      </c>
      <c r="AN36" s="310">
        <f>COUNTIF($G$32:$AK$32,1)+COUNTIF($G$32:$AK$32,2)+COUNTIF($G$32:$AK$32,3)</f>
        <v>0</v>
      </c>
      <c r="AO36" s="313">
        <f>AN36</f>
        <v>0</v>
      </c>
      <c r="AR36" s="354"/>
      <c r="AS36" s="378"/>
      <c r="AT36" s="380"/>
      <c r="AU36" s="361"/>
      <c r="AV36" s="418"/>
      <c r="AW36" s="445"/>
      <c r="AX36" s="421"/>
      <c r="AY36" s="445"/>
      <c r="AZ36" s="447"/>
      <c r="BA36" s="439"/>
      <c r="BB36" s="447"/>
      <c r="BC36" s="476"/>
      <c r="BD36" s="478"/>
      <c r="BE36" s="463"/>
      <c r="BF36" s="441"/>
      <c r="BG36" s="443"/>
    </row>
    <row r="37" spans="1:59" ht="16.5" customHeight="1">
      <c r="A37" s="316" t="s">
        <v>42</v>
      </c>
      <c r="B37" s="317"/>
      <c r="C37" s="322">
        <v>1</v>
      </c>
      <c r="D37" s="323"/>
      <c r="E37" s="60"/>
      <c r="F37" s="37"/>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202"/>
      <c r="AL37" s="376"/>
      <c r="AM37" s="308"/>
      <c r="AN37" s="311"/>
      <c r="AO37" s="314"/>
      <c r="AR37" s="354"/>
      <c r="AS37" s="378" t="str">
        <f ca="1">IF(AS35="","",IFERROR(INDEX(INDIRECT("$B$" &amp; AS35+11 &amp;  ":$F$31"),MATCH("FW2",INDIRECT("$B$" &amp; AS35+11 &amp; ":$B$31"),0),2),""))</f>
        <v/>
      </c>
      <c r="AT37" s="379"/>
      <c r="AU37" s="381" t="str">
        <f ca="1">IF(AS35="","",IFERROR(INDEX(INDIRECT("$B$" &amp; AS35+11 &amp;  ":$F$31"),MATCH("FW2",INDIRECT("$B$" &amp; AS35+11 &amp; ":$B$31"),0),5),""))</f>
        <v/>
      </c>
      <c r="AV37" s="421"/>
      <c r="AW37" s="445">
        <f>IF(90000&lt;=AV37,90000,AV37)</f>
        <v>0</v>
      </c>
      <c r="AX37" s="421"/>
      <c r="AY37" s="445">
        <f>IF(10000&lt;=AX37,10000,AX37)</f>
        <v>0</v>
      </c>
      <c r="AZ37" s="447"/>
      <c r="BA37" s="439"/>
      <c r="BB37" s="447"/>
      <c r="BC37" s="476"/>
      <c r="BD37" s="478"/>
      <c r="BE37" s="463"/>
      <c r="BF37" s="441"/>
      <c r="BG37" s="443"/>
    </row>
    <row r="38" spans="1:59" ht="16.5" customHeight="1" thickBot="1">
      <c r="A38" s="318"/>
      <c r="B38" s="319"/>
      <c r="C38" s="324">
        <v>2</v>
      </c>
      <c r="D38" s="325"/>
      <c r="E38" s="61"/>
      <c r="F38" s="18"/>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203"/>
      <c r="AL38" s="376"/>
      <c r="AM38" s="309"/>
      <c r="AN38" s="312"/>
      <c r="AO38" s="315"/>
      <c r="AR38" s="355"/>
      <c r="AS38" s="382"/>
      <c r="AT38" s="383"/>
      <c r="AU38" s="448"/>
      <c r="AV38" s="449"/>
      <c r="AW38" s="454"/>
      <c r="AX38" s="453"/>
      <c r="AY38" s="454"/>
      <c r="AZ38" s="451"/>
      <c r="BA38" s="452"/>
      <c r="BB38" s="451"/>
      <c r="BC38" s="481"/>
      <c r="BD38" s="480"/>
      <c r="BE38" s="473"/>
      <c r="BF38" s="456"/>
      <c r="BG38" s="457"/>
    </row>
    <row r="39" spans="1:59" ht="16.5" customHeight="1">
      <c r="A39" s="318"/>
      <c r="B39" s="319"/>
      <c r="C39" s="324">
        <v>3</v>
      </c>
      <c r="D39" s="325"/>
      <c r="E39" s="61"/>
      <c r="F39" s="18"/>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203"/>
      <c r="AL39" s="376"/>
      <c r="AM39" s="307" t="s">
        <v>44</v>
      </c>
      <c r="AN39" s="310">
        <f>COUNTIF($G$32:$AK$32,2)+COUNTIF($G$32:$AK$32,3)</f>
        <v>0</v>
      </c>
      <c r="AO39" s="313">
        <f>AN39</f>
        <v>0</v>
      </c>
      <c r="AR39" s="353" t="s">
        <v>136</v>
      </c>
      <c r="AS39" s="356" t="str">
        <f>IFERROR(INDEX($B$11:$F$31,MATCH("FW3",$B$11:$B$31,0),2),"")</f>
        <v/>
      </c>
      <c r="AT39" s="358"/>
      <c r="AU39" s="360" t="str">
        <f>IFERROR(INDEX($B$11:$F$31,MATCH("FW3",$B$11:$B$31,0),5),"")</f>
        <v/>
      </c>
      <c r="AV39" s="417"/>
      <c r="AW39" s="444">
        <f>IF(90000&lt;=AV39,90000,AV39)</f>
        <v>0</v>
      </c>
      <c r="AX39" s="417"/>
      <c r="AY39" s="444">
        <f>IF(10000&lt;=AX39,10000,AX39)</f>
        <v>0</v>
      </c>
      <c r="AZ39" s="446"/>
      <c r="BA39" s="438"/>
      <c r="BB39" s="446"/>
      <c r="BC39" s="482"/>
      <c r="BD39" s="477"/>
      <c r="BE39" s="462"/>
      <c r="BF39" s="440"/>
      <c r="BG39" s="442"/>
    </row>
    <row r="40" spans="1:59" ht="16.5" customHeight="1">
      <c r="A40" s="318"/>
      <c r="B40" s="319"/>
      <c r="C40" s="324">
        <v>4</v>
      </c>
      <c r="D40" s="325"/>
      <c r="E40" s="61"/>
      <c r="F40" s="22"/>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9"/>
      <c r="AL40" s="376"/>
      <c r="AM40" s="308"/>
      <c r="AN40" s="311"/>
      <c r="AO40" s="314"/>
      <c r="AR40" s="354"/>
      <c r="AS40" s="357"/>
      <c r="AT40" s="359"/>
      <c r="AU40" s="361"/>
      <c r="AV40" s="418"/>
      <c r="AW40" s="445"/>
      <c r="AX40" s="421"/>
      <c r="AY40" s="445"/>
      <c r="AZ40" s="447"/>
      <c r="BA40" s="439"/>
      <c r="BB40" s="447"/>
      <c r="BC40" s="476"/>
      <c r="BD40" s="478"/>
      <c r="BE40" s="463"/>
      <c r="BF40" s="441"/>
      <c r="BG40" s="443"/>
    </row>
    <row r="41" spans="1:59" ht="16.5" customHeight="1">
      <c r="A41" s="318"/>
      <c r="B41" s="319"/>
      <c r="C41" s="324">
        <v>5</v>
      </c>
      <c r="D41" s="325"/>
      <c r="E41" s="61"/>
      <c r="F41" s="22"/>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9"/>
      <c r="AL41" s="376"/>
      <c r="AM41" s="309"/>
      <c r="AN41" s="312"/>
      <c r="AO41" s="315"/>
      <c r="AR41" s="354"/>
      <c r="AS41" s="378" t="str">
        <f ca="1">IF(AS39="","",IFERROR(INDEX(INDIRECT("$B$" &amp; AS39+11 &amp;  ":$F$31"),MATCH("FW3",INDIRECT("$B$" &amp; AS39+11 &amp; ":$B$31"),0),2),""))</f>
        <v/>
      </c>
      <c r="AT41" s="379"/>
      <c r="AU41" s="419" t="str">
        <f ca="1">IF(AS39="","",IFERROR(INDEX(INDIRECT("$B$" &amp; AS39+11 &amp;  ":$F$31"),MATCH("FW3",INDIRECT("$B$" &amp; AS39+11 &amp; ":$B$31"),0),5),""))</f>
        <v/>
      </c>
      <c r="AV41" s="421"/>
      <c r="AW41" s="445">
        <f>IF(90000&lt;=AV41,90000,AV41)</f>
        <v>0</v>
      </c>
      <c r="AX41" s="421"/>
      <c r="AY41" s="445">
        <f>IF(10000&lt;=AX41,10000,AX41)</f>
        <v>0</v>
      </c>
      <c r="AZ41" s="447"/>
      <c r="BA41" s="439"/>
      <c r="BB41" s="447"/>
      <c r="BC41" s="476"/>
      <c r="BD41" s="478"/>
      <c r="BE41" s="463"/>
      <c r="BF41" s="441"/>
      <c r="BG41" s="443"/>
    </row>
    <row r="42" spans="1:59" ht="16.5" customHeight="1">
      <c r="A42" s="318"/>
      <c r="B42" s="319"/>
      <c r="C42" s="324">
        <v>6</v>
      </c>
      <c r="D42" s="325"/>
      <c r="E42" s="61"/>
      <c r="F42" s="22"/>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9"/>
      <c r="AL42" s="376"/>
      <c r="AM42" s="307" t="s">
        <v>51</v>
      </c>
      <c r="AN42" s="310">
        <f>COUNTIF($G$32:$AK$32,3)</f>
        <v>0</v>
      </c>
      <c r="AO42" s="313">
        <f>AN42</f>
        <v>0</v>
      </c>
      <c r="AR42" s="354"/>
      <c r="AS42" s="378"/>
      <c r="AT42" s="380"/>
      <c r="AU42" s="420"/>
      <c r="AV42" s="418"/>
      <c r="AW42" s="445"/>
      <c r="AX42" s="421"/>
      <c r="AY42" s="445"/>
      <c r="AZ42" s="447"/>
      <c r="BA42" s="439"/>
      <c r="BB42" s="447"/>
      <c r="BC42" s="476"/>
      <c r="BD42" s="478"/>
      <c r="BE42" s="463"/>
      <c r="BF42" s="441"/>
      <c r="BG42" s="443"/>
    </row>
    <row r="43" spans="1:59" ht="16.5" customHeight="1">
      <c r="A43" s="318"/>
      <c r="B43" s="319"/>
      <c r="C43" s="324">
        <v>7</v>
      </c>
      <c r="D43" s="325"/>
      <c r="E43" s="61"/>
      <c r="F43" s="22"/>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9"/>
      <c r="AL43" s="376"/>
      <c r="AM43" s="308"/>
      <c r="AN43" s="311"/>
      <c r="AO43" s="314"/>
      <c r="AR43" s="354"/>
      <c r="AS43" s="378" t="str">
        <f ca="1">IF(AS41="","",IFERROR(INDEX(INDIRECT("$B$" &amp; AS41+11 &amp;  ":$F$31"),MATCH("FW3",INDIRECT("$B$" &amp; AS41+11 &amp; ":$B$31"),0),2),""))</f>
        <v/>
      </c>
      <c r="AT43" s="379"/>
      <c r="AU43" s="381" t="str">
        <f ca="1">IF(AS41="","",IFERROR(INDEX(INDIRECT("$B$" &amp; AS41+11 &amp;  ":$F$31"),MATCH("FW3",INDIRECT("$B$" &amp; AS41+11 &amp; ":$B$31"),0),5),""))</f>
        <v/>
      </c>
      <c r="AV43" s="421"/>
      <c r="AW43" s="445">
        <f>IF(90000&lt;=AV43,90000,AV43)</f>
        <v>0</v>
      </c>
      <c r="AX43" s="421"/>
      <c r="AY43" s="445">
        <f>IF(10000&lt;=AX43,10000,AX43)</f>
        <v>0</v>
      </c>
      <c r="AZ43" s="447"/>
      <c r="BA43" s="439"/>
      <c r="BB43" s="447"/>
      <c r="BC43" s="476"/>
      <c r="BD43" s="478"/>
      <c r="BE43" s="463"/>
      <c r="BF43" s="441"/>
      <c r="BG43" s="443"/>
    </row>
    <row r="44" spans="1:59" ht="17.25" customHeight="1">
      <c r="A44" s="318"/>
      <c r="B44" s="319"/>
      <c r="C44" s="324">
        <v>8</v>
      </c>
      <c r="D44" s="325"/>
      <c r="E44" s="61"/>
      <c r="F44" s="22"/>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9"/>
      <c r="AL44" s="376"/>
      <c r="AM44" s="309"/>
      <c r="AN44" s="312"/>
      <c r="AO44" s="315"/>
      <c r="AR44" s="354"/>
      <c r="AS44" s="378"/>
      <c r="AT44" s="380"/>
      <c r="AU44" s="361"/>
      <c r="AV44" s="418"/>
      <c r="AW44" s="445"/>
      <c r="AX44" s="421"/>
      <c r="AY44" s="445"/>
      <c r="AZ44" s="447"/>
      <c r="BA44" s="439"/>
      <c r="BB44" s="447"/>
      <c r="BC44" s="476"/>
      <c r="BD44" s="478"/>
      <c r="BE44" s="463"/>
      <c r="BF44" s="441"/>
      <c r="BG44" s="443"/>
    </row>
    <row r="45" spans="1:59" ht="17.25" customHeight="1">
      <c r="A45" s="318"/>
      <c r="B45" s="319"/>
      <c r="C45" s="324">
        <v>9</v>
      </c>
      <c r="D45" s="325"/>
      <c r="E45" s="61"/>
      <c r="F45" s="22"/>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204"/>
      <c r="AL45" s="376"/>
      <c r="AM45" s="307" t="s">
        <v>52</v>
      </c>
      <c r="AN45" s="338">
        <f>SUM(AN36:AN44)</f>
        <v>0</v>
      </c>
      <c r="AO45" s="341">
        <f>SUM(AO36:AO44)</f>
        <v>0</v>
      </c>
      <c r="AR45" s="354"/>
      <c r="AS45" s="378" t="str">
        <f ca="1">IF(AS43="","",IFERROR(INDEX(INDIRECT("$B$" &amp; AS43+11 &amp;  ":$F$31"),MATCH("FW3",INDIRECT("$B$" &amp; AS43+11 &amp; ":$B$31"),0),2),""))</f>
        <v/>
      </c>
      <c r="AT45" s="379"/>
      <c r="AU45" s="381" t="str">
        <f ca="1">IF(AS43="","",IFERROR(INDEX(INDIRECT("$B$" &amp; AS43+11 &amp;  ":$F$31"),MATCH("FW3",INDIRECT("$B$" &amp; AS43+11 &amp; ":$B$31"),0),5),""))</f>
        <v/>
      </c>
      <c r="AV45" s="421"/>
      <c r="AW45" s="445">
        <f>IF(90000&lt;=AV45,90000,AV45)</f>
        <v>0</v>
      </c>
      <c r="AX45" s="421"/>
      <c r="AY45" s="445">
        <f>IF(10000&lt;=AX45,10000,AX45)</f>
        <v>0</v>
      </c>
      <c r="AZ45" s="447"/>
      <c r="BA45" s="439"/>
      <c r="BB45" s="447"/>
      <c r="BC45" s="476"/>
      <c r="BD45" s="478"/>
      <c r="BE45" s="463"/>
      <c r="BF45" s="441"/>
      <c r="BG45" s="443"/>
    </row>
    <row r="46" spans="1:59" ht="17.25" customHeight="1">
      <c r="A46" s="318"/>
      <c r="B46" s="319"/>
      <c r="C46" s="324">
        <v>10</v>
      </c>
      <c r="D46" s="325"/>
      <c r="E46" s="61"/>
      <c r="F46" s="22"/>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204"/>
      <c r="AL46" s="376"/>
      <c r="AM46" s="308"/>
      <c r="AN46" s="339"/>
      <c r="AO46" s="342"/>
      <c r="AR46" s="354"/>
      <c r="AS46" s="378"/>
      <c r="AT46" s="380"/>
      <c r="AU46" s="361"/>
      <c r="AV46" s="418"/>
      <c r="AW46" s="445"/>
      <c r="AX46" s="421"/>
      <c r="AY46" s="445"/>
      <c r="AZ46" s="447"/>
      <c r="BA46" s="439"/>
      <c r="BB46" s="447"/>
      <c r="BC46" s="476"/>
      <c r="BD46" s="478"/>
      <c r="BE46" s="463"/>
      <c r="BF46" s="441"/>
      <c r="BG46" s="443"/>
    </row>
    <row r="47" spans="1:59" ht="17.25" customHeight="1" thickBot="1">
      <c r="A47" s="318"/>
      <c r="B47" s="319"/>
      <c r="C47" s="324">
        <v>11</v>
      </c>
      <c r="D47" s="325"/>
      <c r="E47" s="61"/>
      <c r="F47" s="22"/>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204"/>
      <c r="AL47" s="377"/>
      <c r="AM47" s="337"/>
      <c r="AN47" s="340"/>
      <c r="AO47" s="343"/>
      <c r="AR47" s="354"/>
      <c r="AS47" s="378" t="str">
        <f ca="1">IF(AS45="","",IFERROR(INDEX(INDIRECT("$B$" &amp; AS45+11 &amp;  ":$F$31"),MATCH("FW3",INDIRECT("$B$" &amp; AS45+11 &amp; ":$B$31"),0),2),""))</f>
        <v/>
      </c>
      <c r="AT47" s="379"/>
      <c r="AU47" s="381" t="str">
        <f ca="1">IF(AS45="","",IFERROR(INDEX(INDIRECT("$B$" &amp; AS45+11 &amp;  ":$F$31"),MATCH("FW3",INDIRECT("$B$" &amp; AS45+11 &amp; ":$B$31"),0),5),""))</f>
        <v/>
      </c>
      <c r="AV47" s="421"/>
      <c r="AW47" s="445">
        <f>IF(90000&lt;=AV47,90000,AV47)</f>
        <v>0</v>
      </c>
      <c r="AX47" s="421"/>
      <c r="AY47" s="445">
        <f>IF(10000&lt;=AX47,10000,AX47)</f>
        <v>0</v>
      </c>
      <c r="AZ47" s="447"/>
      <c r="BA47" s="439"/>
      <c r="BB47" s="447"/>
      <c r="BC47" s="476"/>
      <c r="BD47" s="478"/>
      <c r="BE47" s="463"/>
      <c r="BF47" s="441"/>
      <c r="BG47" s="443"/>
    </row>
    <row r="48" spans="1:59" ht="17.25" customHeight="1" thickBot="1">
      <c r="A48" s="318"/>
      <c r="B48" s="319"/>
      <c r="C48" s="324">
        <v>12</v>
      </c>
      <c r="D48" s="325"/>
      <c r="E48" s="61"/>
      <c r="F48" s="22"/>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205"/>
      <c r="AL48" s="63"/>
      <c r="AM48" s="41"/>
      <c r="AN48" s="42"/>
      <c r="AO48" s="43"/>
      <c r="AP48" s="43"/>
      <c r="AQ48" s="43"/>
      <c r="AR48" s="355"/>
      <c r="AS48" s="382"/>
      <c r="AT48" s="383"/>
      <c r="AU48" s="448"/>
      <c r="AV48" s="449"/>
      <c r="AW48" s="454"/>
      <c r="AX48" s="453"/>
      <c r="AY48" s="454"/>
      <c r="AZ48" s="451"/>
      <c r="BA48" s="452"/>
      <c r="BB48" s="451"/>
      <c r="BC48" s="481"/>
      <c r="BD48" s="480"/>
      <c r="BE48" s="473"/>
      <c r="BF48" s="456"/>
      <c r="BG48" s="457"/>
    </row>
    <row r="49" spans="1:59" ht="16.5" customHeight="1">
      <c r="A49" s="318"/>
      <c r="B49" s="319"/>
      <c r="C49" s="324">
        <v>13</v>
      </c>
      <c r="D49" s="325"/>
      <c r="E49" s="62"/>
      <c r="F49" s="44"/>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c r="AJ49" s="45"/>
      <c r="AK49" s="206"/>
      <c r="AL49" s="64"/>
      <c r="AM49" s="43"/>
      <c r="AN49" s="43"/>
      <c r="AO49" s="43"/>
      <c r="AP49" s="43"/>
      <c r="AQ49" s="43"/>
      <c r="AR49" s="523" t="s">
        <v>199</v>
      </c>
      <c r="AS49" s="356" t="str">
        <f>IFERROR(INDEX($B$11:$F$31,MATCH("多能工",$B$11:$B$31,0),2),"")</f>
        <v/>
      </c>
      <c r="AT49" s="379"/>
      <c r="AU49" s="381" t="str">
        <f>IFERROR(INDEX($B$11:$F$31,MATCH("多能工",$B$11:$B$31,0),5),"")</f>
        <v/>
      </c>
      <c r="AV49" s="421"/>
      <c r="AW49" s="445">
        <f>IF(90000&lt;=AV49,90000,AV49)</f>
        <v>0</v>
      </c>
      <c r="AX49" s="447"/>
      <c r="AY49" s="439"/>
      <c r="AZ49" s="447"/>
      <c r="BA49" s="439"/>
      <c r="BB49" s="447"/>
      <c r="BC49" s="476"/>
      <c r="BD49" s="439"/>
      <c r="BE49" s="441"/>
      <c r="BF49" s="462"/>
      <c r="BG49" s="443"/>
    </row>
    <row r="50" spans="1:59" ht="16.5" customHeight="1" thickBot="1">
      <c r="A50" s="320"/>
      <c r="B50" s="321"/>
      <c r="C50" s="326" t="s">
        <v>53</v>
      </c>
      <c r="D50" s="327"/>
      <c r="E50" s="327"/>
      <c r="F50" s="328"/>
      <c r="G50" s="46">
        <f>COUNTIF(G37:G49,"出")</f>
        <v>0</v>
      </c>
      <c r="H50" s="46">
        <f t="shared" ref="H50:AK50" si="14">COUNTIF(H37:H49,"出")</f>
        <v>0</v>
      </c>
      <c r="I50" s="46">
        <f t="shared" si="14"/>
        <v>0</v>
      </c>
      <c r="J50" s="46">
        <f t="shared" si="14"/>
        <v>0</v>
      </c>
      <c r="K50" s="46">
        <f t="shared" si="14"/>
        <v>0</v>
      </c>
      <c r="L50" s="46">
        <f t="shared" si="14"/>
        <v>0</v>
      </c>
      <c r="M50" s="46">
        <f t="shared" si="14"/>
        <v>0</v>
      </c>
      <c r="N50" s="46">
        <f t="shared" si="14"/>
        <v>0</v>
      </c>
      <c r="O50" s="46">
        <f t="shared" si="14"/>
        <v>0</v>
      </c>
      <c r="P50" s="46">
        <f t="shared" si="14"/>
        <v>0</v>
      </c>
      <c r="Q50" s="46">
        <f t="shared" si="14"/>
        <v>0</v>
      </c>
      <c r="R50" s="46">
        <f t="shared" si="14"/>
        <v>0</v>
      </c>
      <c r="S50" s="46">
        <f t="shared" si="14"/>
        <v>0</v>
      </c>
      <c r="T50" s="46">
        <f t="shared" si="14"/>
        <v>0</v>
      </c>
      <c r="U50" s="46">
        <f t="shared" si="14"/>
        <v>0</v>
      </c>
      <c r="V50" s="46">
        <f t="shared" si="14"/>
        <v>0</v>
      </c>
      <c r="W50" s="46">
        <f t="shared" si="14"/>
        <v>0</v>
      </c>
      <c r="X50" s="46">
        <f t="shared" si="14"/>
        <v>0</v>
      </c>
      <c r="Y50" s="46">
        <f t="shared" si="14"/>
        <v>0</v>
      </c>
      <c r="Z50" s="46">
        <f t="shared" si="14"/>
        <v>0</v>
      </c>
      <c r="AA50" s="46">
        <f t="shared" si="14"/>
        <v>0</v>
      </c>
      <c r="AB50" s="46">
        <f t="shared" si="14"/>
        <v>0</v>
      </c>
      <c r="AC50" s="46">
        <f t="shared" si="14"/>
        <v>0</v>
      </c>
      <c r="AD50" s="46">
        <f t="shared" si="14"/>
        <v>0</v>
      </c>
      <c r="AE50" s="46">
        <f t="shared" si="14"/>
        <v>0</v>
      </c>
      <c r="AF50" s="46">
        <f t="shared" si="14"/>
        <v>0</v>
      </c>
      <c r="AG50" s="46">
        <f t="shared" si="14"/>
        <v>0</v>
      </c>
      <c r="AH50" s="46">
        <f t="shared" si="14"/>
        <v>0</v>
      </c>
      <c r="AI50" s="46">
        <f t="shared" si="14"/>
        <v>0</v>
      </c>
      <c r="AJ50" s="46">
        <f t="shared" si="14"/>
        <v>0</v>
      </c>
      <c r="AK50" s="207">
        <f t="shared" si="14"/>
        <v>0</v>
      </c>
      <c r="AL50" s="64"/>
      <c r="AM50" s="43"/>
      <c r="AN50" s="43"/>
      <c r="AO50" s="43"/>
      <c r="AP50" s="43"/>
      <c r="AQ50" s="43"/>
      <c r="AR50" s="524"/>
      <c r="AS50" s="357"/>
      <c r="AT50" s="380"/>
      <c r="AU50" s="361"/>
      <c r="AV50" s="418"/>
      <c r="AW50" s="445"/>
      <c r="AX50" s="447"/>
      <c r="AY50" s="439"/>
      <c r="AZ50" s="447"/>
      <c r="BA50" s="439"/>
      <c r="BB50" s="447"/>
      <c r="BC50" s="476"/>
      <c r="BD50" s="439"/>
      <c r="BE50" s="441"/>
      <c r="BF50" s="463"/>
      <c r="BG50" s="443"/>
    </row>
    <row r="51" spans="1:59" ht="16.5" customHeight="1">
      <c r="AK51" s="43"/>
      <c r="AL51" s="43"/>
      <c r="AM51" s="43"/>
      <c r="AN51" s="43"/>
      <c r="AO51" s="43"/>
      <c r="AP51" s="10"/>
      <c r="AQ51" s="10"/>
      <c r="AR51" s="524"/>
      <c r="AS51" s="378" t="str">
        <f ca="1">IF(AS49="","",IFERROR(INDEX(INDIRECT("$B$" &amp; AS49+11 &amp;  ":$F$31"),MATCH("多能工",INDIRECT("$B$" &amp; AS49+11 &amp; ":$B$31"),0),2),""))</f>
        <v/>
      </c>
      <c r="AT51" s="379"/>
      <c r="AU51" s="381" t="str">
        <f ca="1">IF(AS49="","",IFERROR(INDEX(INDIRECT("$B$" &amp; AS49+11 &amp;  ":$F$31"),MATCH("多能工",INDIRECT("$B$" &amp; AS49+11 &amp; ":$B$31"),0),5),""))</f>
        <v/>
      </c>
      <c r="AV51" s="421"/>
      <c r="AW51" s="445">
        <f>IF(90000&lt;=AV51,90000,AV51)</f>
        <v>0</v>
      </c>
      <c r="AX51" s="447"/>
      <c r="AY51" s="439"/>
      <c r="AZ51" s="447"/>
      <c r="BA51" s="439"/>
      <c r="BB51" s="447"/>
      <c r="BC51" s="476"/>
      <c r="BD51" s="439"/>
      <c r="BE51" s="441"/>
      <c r="BF51" s="463"/>
      <c r="BG51" s="443"/>
    </row>
    <row r="52" spans="1:59" ht="16.5" customHeight="1">
      <c r="A52" s="344" t="s">
        <v>54</v>
      </c>
      <c r="B52" s="345"/>
      <c r="C52" s="345"/>
      <c r="D52" s="345"/>
      <c r="E52" s="346"/>
      <c r="F52" s="47" t="s">
        <v>55</v>
      </c>
      <c r="G52" s="48" t="s">
        <v>31</v>
      </c>
      <c r="H52" s="48" t="s">
        <v>29</v>
      </c>
      <c r="I52" s="48" t="s">
        <v>30</v>
      </c>
      <c r="J52" s="48" t="s">
        <v>56</v>
      </c>
      <c r="K52" s="48" t="s">
        <v>57</v>
      </c>
      <c r="L52" s="48" t="s">
        <v>58</v>
      </c>
      <c r="M52" s="48" t="s">
        <v>59</v>
      </c>
      <c r="N52" s="48" t="s">
        <v>60</v>
      </c>
      <c r="O52" s="48" t="s">
        <v>61</v>
      </c>
      <c r="P52" s="48" t="s">
        <v>62</v>
      </c>
      <c r="Q52" s="48" t="s">
        <v>63</v>
      </c>
      <c r="R52" s="48" t="s">
        <v>64</v>
      </c>
      <c r="S52" s="48" t="s">
        <v>65</v>
      </c>
      <c r="T52" s="48" t="s">
        <v>66</v>
      </c>
      <c r="U52" s="48" t="s">
        <v>67</v>
      </c>
      <c r="V52" s="48" t="s">
        <v>68</v>
      </c>
      <c r="W52" s="330" t="s">
        <v>69</v>
      </c>
      <c r="X52" s="331"/>
      <c r="Y52" s="332"/>
      <c r="AL52" s="43"/>
      <c r="AM52" s="43"/>
      <c r="AN52" s="43"/>
      <c r="AO52" s="43"/>
      <c r="AP52" s="43"/>
      <c r="AQ52" s="43"/>
      <c r="AR52" s="524"/>
      <c r="AS52" s="378"/>
      <c r="AT52" s="380"/>
      <c r="AU52" s="361"/>
      <c r="AV52" s="418"/>
      <c r="AW52" s="445"/>
      <c r="AX52" s="447"/>
      <c r="AY52" s="439"/>
      <c r="AZ52" s="447"/>
      <c r="BA52" s="439"/>
      <c r="BB52" s="447"/>
      <c r="BC52" s="476"/>
      <c r="BD52" s="439"/>
      <c r="BE52" s="441"/>
      <c r="BF52" s="463"/>
      <c r="BG52" s="443"/>
    </row>
    <row r="53" spans="1:59" ht="16.5" customHeight="1">
      <c r="A53" s="347"/>
      <c r="B53" s="348"/>
      <c r="C53" s="348"/>
      <c r="D53" s="348"/>
      <c r="E53" s="349"/>
      <c r="F53" s="47" t="s">
        <v>70</v>
      </c>
      <c r="G53" s="49"/>
      <c r="H53" s="49"/>
      <c r="I53" s="49"/>
      <c r="J53" s="49"/>
      <c r="K53" s="49"/>
      <c r="L53" s="49"/>
      <c r="M53" s="49"/>
      <c r="N53" s="49"/>
      <c r="O53" s="49"/>
      <c r="P53" s="49"/>
      <c r="Q53" s="49"/>
      <c r="R53" s="49"/>
      <c r="S53" s="49"/>
      <c r="T53" s="49"/>
      <c r="U53" s="49"/>
      <c r="V53" s="49"/>
      <c r="W53" s="333">
        <f>SUM(G53:S53)</f>
        <v>0</v>
      </c>
      <c r="X53" s="334"/>
      <c r="Y53" s="335"/>
      <c r="AL53" s="43"/>
      <c r="AM53" s="43"/>
      <c r="AN53" s="43"/>
      <c r="AO53" s="43"/>
      <c r="AP53" s="43"/>
      <c r="AQ53" s="43"/>
      <c r="AR53" s="524"/>
      <c r="AS53" s="378" t="str">
        <f ca="1">IF(AS51="","",IFERROR(INDEX(INDIRECT("$B$" &amp; AS51+11 &amp;  ":$F$31"),MATCH("多能工",INDIRECT("$B$" &amp; AS51+11 &amp; ":$B$31"),0),2),""))</f>
        <v/>
      </c>
      <c r="AT53" s="379"/>
      <c r="AU53" s="381" t="str">
        <f ca="1">IF(AS51="","",IFERROR(INDEX(INDIRECT("$B$" &amp; AS51+11 &amp;  ":$F$31"),MATCH("多能工",INDIRECT("$B$" &amp; AS51+11 &amp; ":$B$31"),0),5),""))</f>
        <v/>
      </c>
      <c r="AV53" s="421"/>
      <c r="AW53" s="445">
        <f>IF(90000&lt;=AV53,90000,AV53)</f>
        <v>0</v>
      </c>
      <c r="AX53" s="447"/>
      <c r="AY53" s="439"/>
      <c r="AZ53" s="447"/>
      <c r="BA53" s="439"/>
      <c r="BB53" s="447"/>
      <c r="BC53" s="476"/>
      <c r="BD53" s="439"/>
      <c r="BE53" s="441"/>
      <c r="BF53" s="463"/>
      <c r="BG53" s="443"/>
    </row>
    <row r="54" spans="1:59" ht="16.5" customHeight="1" thickBot="1">
      <c r="A54" s="347"/>
      <c r="B54" s="348"/>
      <c r="C54" s="348"/>
      <c r="D54" s="348"/>
      <c r="E54" s="349"/>
      <c r="F54" s="47" t="s">
        <v>71</v>
      </c>
      <c r="G54" s="50">
        <f>AK91</f>
        <v>0</v>
      </c>
      <c r="H54" s="50">
        <f>AK92</f>
        <v>0</v>
      </c>
      <c r="I54" s="50">
        <f>AK93</f>
        <v>0</v>
      </c>
      <c r="J54" s="50">
        <f>AK94</f>
        <v>0</v>
      </c>
      <c r="K54" s="50">
        <f>AK95</f>
        <v>0</v>
      </c>
      <c r="L54" s="50">
        <f>AK96</f>
        <v>0</v>
      </c>
      <c r="M54" s="50">
        <f>AK97</f>
        <v>0</v>
      </c>
      <c r="N54" s="50">
        <f>AK98</f>
        <v>0</v>
      </c>
      <c r="O54" s="50">
        <f>AK99</f>
        <v>0</v>
      </c>
      <c r="P54" s="50">
        <f>AK100</f>
        <v>0</v>
      </c>
      <c r="Q54" s="50">
        <f>AK101</f>
        <v>0</v>
      </c>
      <c r="R54" s="50">
        <f>AK102</f>
        <v>0</v>
      </c>
      <c r="S54" s="50">
        <f>AK103</f>
        <v>0</v>
      </c>
      <c r="T54" s="50">
        <f>AK104</f>
        <v>0</v>
      </c>
      <c r="U54" s="50">
        <f>AK105</f>
        <v>0</v>
      </c>
      <c r="V54" s="50">
        <f>AK106</f>
        <v>0</v>
      </c>
      <c r="W54" s="333">
        <f>SUM(G54:S54)</f>
        <v>0</v>
      </c>
      <c r="X54" s="334"/>
      <c r="Y54" s="335"/>
      <c r="AO54" s="32"/>
      <c r="AP54" s="10"/>
      <c r="AQ54" s="10"/>
      <c r="AR54" s="525"/>
      <c r="AS54" s="382"/>
      <c r="AT54" s="383"/>
      <c r="AU54" s="448"/>
      <c r="AV54" s="449"/>
      <c r="AW54" s="454"/>
      <c r="AX54" s="451"/>
      <c r="AY54" s="452"/>
      <c r="AZ54" s="451"/>
      <c r="BA54" s="452"/>
      <c r="BB54" s="451"/>
      <c r="BC54" s="481"/>
      <c r="BD54" s="452"/>
      <c r="BE54" s="456"/>
      <c r="BF54" s="463"/>
      <c r="BG54" s="457"/>
    </row>
    <row r="55" spans="1:59" ht="16.5" customHeight="1">
      <c r="A55" s="350"/>
      <c r="B55" s="351"/>
      <c r="C55" s="351"/>
      <c r="D55" s="351"/>
      <c r="E55" s="352"/>
      <c r="F55" s="51" t="s">
        <v>72</v>
      </c>
      <c r="G55" s="116">
        <f>G54</f>
        <v>0</v>
      </c>
      <c r="H55" s="116">
        <f t="shared" ref="H55:V55" si="15">H54</f>
        <v>0</v>
      </c>
      <c r="I55" s="116">
        <f t="shared" si="15"/>
        <v>0</v>
      </c>
      <c r="J55" s="116">
        <f t="shared" si="15"/>
        <v>0</v>
      </c>
      <c r="K55" s="116">
        <f t="shared" si="15"/>
        <v>0</v>
      </c>
      <c r="L55" s="116">
        <f t="shared" si="15"/>
        <v>0</v>
      </c>
      <c r="M55" s="116">
        <f t="shared" si="15"/>
        <v>0</v>
      </c>
      <c r="N55" s="116">
        <f t="shared" si="15"/>
        <v>0</v>
      </c>
      <c r="O55" s="116">
        <f t="shared" si="15"/>
        <v>0</v>
      </c>
      <c r="P55" s="116">
        <f t="shared" si="15"/>
        <v>0</v>
      </c>
      <c r="Q55" s="116">
        <f t="shared" si="15"/>
        <v>0</v>
      </c>
      <c r="R55" s="116">
        <f t="shared" si="15"/>
        <v>0</v>
      </c>
      <c r="S55" s="116">
        <f t="shared" si="15"/>
        <v>0</v>
      </c>
      <c r="T55" s="116">
        <f t="shared" si="15"/>
        <v>0</v>
      </c>
      <c r="U55" s="116">
        <f t="shared" si="15"/>
        <v>0</v>
      </c>
      <c r="V55" s="116">
        <f t="shared" si="15"/>
        <v>0</v>
      </c>
      <c r="W55" s="336">
        <f>SUM(G55:S55)</f>
        <v>0</v>
      </c>
      <c r="X55" s="336"/>
      <c r="Y55" s="336"/>
      <c r="Z55" s="4" t="s">
        <v>73</v>
      </c>
      <c r="AO55" s="32"/>
      <c r="AP55" s="10"/>
      <c r="AQ55" s="10"/>
      <c r="AR55" s="512" t="s">
        <v>200</v>
      </c>
      <c r="AS55" s="513"/>
      <c r="AT55" s="514"/>
      <c r="AU55" s="499"/>
      <c r="AV55" s="501">
        <f>SUM(AV9:AV18,AV49:AV54)</f>
        <v>0</v>
      </c>
      <c r="AW55" s="503">
        <f t="shared" ref="AW55:BF55" si="16">SUM(AW9:AW18,AW49:AW54)</f>
        <v>0</v>
      </c>
      <c r="AX55" s="501">
        <f t="shared" si="16"/>
        <v>0</v>
      </c>
      <c r="AY55" s="503">
        <f t="shared" si="16"/>
        <v>0</v>
      </c>
      <c r="AZ55" s="501">
        <f t="shared" si="16"/>
        <v>0</v>
      </c>
      <c r="BA55" s="503">
        <f t="shared" si="16"/>
        <v>0</v>
      </c>
      <c r="BB55" s="501">
        <f t="shared" si="16"/>
        <v>0</v>
      </c>
      <c r="BC55" s="505">
        <f t="shared" si="16"/>
        <v>0</v>
      </c>
      <c r="BD55" s="503">
        <f t="shared" si="16"/>
        <v>0</v>
      </c>
      <c r="BE55" s="501">
        <f t="shared" si="16"/>
        <v>0</v>
      </c>
      <c r="BF55" s="501">
        <f t="shared" si="16"/>
        <v>0</v>
      </c>
      <c r="BG55" s="508"/>
    </row>
    <row r="56" spans="1:59" ht="13.5" customHeight="1" thickBot="1">
      <c r="AO56" s="10"/>
      <c r="AP56" s="10"/>
      <c r="AQ56" s="10"/>
      <c r="AR56" s="515"/>
      <c r="AS56" s="516"/>
      <c r="AT56" s="517"/>
      <c r="AU56" s="500"/>
      <c r="AV56" s="502"/>
      <c r="AW56" s="504"/>
      <c r="AX56" s="502"/>
      <c r="AY56" s="504"/>
      <c r="AZ56" s="502"/>
      <c r="BA56" s="504"/>
      <c r="BB56" s="502"/>
      <c r="BC56" s="506"/>
      <c r="BD56" s="504"/>
      <c r="BE56" s="507"/>
      <c r="BF56" s="507"/>
      <c r="BG56" s="509"/>
    </row>
    <row r="57" spans="1:59" ht="13.5" customHeight="1">
      <c r="AO57" s="32"/>
      <c r="AP57" s="32"/>
      <c r="AQ57" s="32"/>
      <c r="AR57" s="493" t="s">
        <v>198</v>
      </c>
      <c r="AS57" s="494"/>
      <c r="AT57" s="495"/>
      <c r="AU57" s="499"/>
      <c r="AV57" s="501">
        <f>SUM(AV19:AV48)</f>
        <v>0</v>
      </c>
      <c r="AW57" s="503">
        <f t="shared" ref="AW57:BF57" si="17">SUM(AW19:AW48)</f>
        <v>0</v>
      </c>
      <c r="AX57" s="501">
        <f t="shared" si="17"/>
        <v>0</v>
      </c>
      <c r="AY57" s="503">
        <f t="shared" si="17"/>
        <v>0</v>
      </c>
      <c r="AZ57" s="501">
        <f t="shared" si="17"/>
        <v>0</v>
      </c>
      <c r="BA57" s="503">
        <f t="shared" si="17"/>
        <v>0</v>
      </c>
      <c r="BB57" s="501">
        <f t="shared" si="17"/>
        <v>0</v>
      </c>
      <c r="BC57" s="505">
        <f t="shared" si="17"/>
        <v>0</v>
      </c>
      <c r="BD57" s="503">
        <f t="shared" si="17"/>
        <v>0</v>
      </c>
      <c r="BE57" s="501">
        <f t="shared" si="17"/>
        <v>0</v>
      </c>
      <c r="BF57" s="501">
        <f t="shared" si="17"/>
        <v>0</v>
      </c>
      <c r="BG57" s="508"/>
    </row>
    <row r="58" spans="1:59" ht="13.5" customHeight="1" thickBot="1">
      <c r="AO58" s="32"/>
      <c r="AP58" s="32"/>
      <c r="AQ58" s="32"/>
      <c r="AR58" s="496"/>
      <c r="AS58" s="497"/>
      <c r="AT58" s="498"/>
      <c r="AU58" s="500"/>
      <c r="AV58" s="502"/>
      <c r="AW58" s="504"/>
      <c r="AX58" s="502"/>
      <c r="AY58" s="504"/>
      <c r="AZ58" s="502"/>
      <c r="BA58" s="504"/>
      <c r="BB58" s="502"/>
      <c r="BC58" s="506"/>
      <c r="BD58" s="504"/>
      <c r="BE58" s="507"/>
      <c r="BF58" s="507"/>
      <c r="BG58" s="509"/>
    </row>
    <row r="59" spans="1:59" ht="15" customHeight="1">
      <c r="AO59" s="32"/>
      <c r="AP59" s="32"/>
      <c r="AQ59" s="32"/>
      <c r="AR59" s="489" t="s">
        <v>137</v>
      </c>
      <c r="AS59" s="490"/>
      <c r="AT59" s="490"/>
      <c r="AU59" s="83"/>
      <c r="AV59" s="84">
        <f t="shared" ref="AV59:BF59" si="18">SUM(AV9:AV18)</f>
        <v>0</v>
      </c>
      <c r="AW59" s="85">
        <f t="shared" si="18"/>
        <v>0</v>
      </c>
      <c r="AX59" s="86">
        <f t="shared" si="18"/>
        <v>0</v>
      </c>
      <c r="AY59" s="87">
        <f t="shared" si="18"/>
        <v>0</v>
      </c>
      <c r="AZ59" s="84">
        <f t="shared" si="18"/>
        <v>0</v>
      </c>
      <c r="BA59" s="85">
        <f t="shared" si="18"/>
        <v>0</v>
      </c>
      <c r="BB59" s="84">
        <f t="shared" si="18"/>
        <v>0</v>
      </c>
      <c r="BC59" s="88">
        <f t="shared" si="18"/>
        <v>0</v>
      </c>
      <c r="BD59" s="87">
        <f t="shared" si="18"/>
        <v>0</v>
      </c>
      <c r="BE59" s="89">
        <f t="shared" si="18"/>
        <v>0</v>
      </c>
      <c r="BF59" s="89">
        <f t="shared" si="18"/>
        <v>0</v>
      </c>
      <c r="BG59" s="90"/>
    </row>
    <row r="60" spans="1:59" ht="15" customHeight="1">
      <c r="AO60" s="32"/>
      <c r="AP60" s="32"/>
      <c r="AQ60" s="32"/>
      <c r="AR60" s="491" t="s">
        <v>193</v>
      </c>
      <c r="AS60" s="492"/>
      <c r="AT60" s="492"/>
      <c r="AU60" s="91"/>
      <c r="AV60" s="92">
        <f t="shared" ref="AV60:BF60" si="19">SUM(AV19:AV28)</f>
        <v>0</v>
      </c>
      <c r="AW60" s="93">
        <f t="shared" si="19"/>
        <v>0</v>
      </c>
      <c r="AX60" s="92">
        <f t="shared" si="19"/>
        <v>0</v>
      </c>
      <c r="AY60" s="93">
        <f t="shared" si="19"/>
        <v>0</v>
      </c>
      <c r="AZ60" s="92">
        <f t="shared" si="19"/>
        <v>0</v>
      </c>
      <c r="BA60" s="93">
        <f t="shared" si="19"/>
        <v>0</v>
      </c>
      <c r="BB60" s="92">
        <f t="shared" si="19"/>
        <v>0</v>
      </c>
      <c r="BC60" s="94">
        <f t="shared" si="19"/>
        <v>0</v>
      </c>
      <c r="BD60" s="93">
        <f t="shared" si="19"/>
        <v>0</v>
      </c>
      <c r="BE60" s="95">
        <f t="shared" si="19"/>
        <v>0</v>
      </c>
      <c r="BF60" s="215">
        <f t="shared" si="19"/>
        <v>0</v>
      </c>
      <c r="BG60" s="96"/>
    </row>
    <row r="61" spans="1:59" ht="15" customHeight="1">
      <c r="AO61" s="32"/>
      <c r="AP61" s="32"/>
      <c r="AQ61" s="32"/>
      <c r="AR61" s="491" t="s">
        <v>194</v>
      </c>
      <c r="AS61" s="492"/>
      <c r="AT61" s="492"/>
      <c r="AU61" s="91"/>
      <c r="AV61" s="92">
        <f t="shared" ref="AV61:BF61" si="20">SUM(AV29:AV38)</f>
        <v>0</v>
      </c>
      <c r="AW61" s="93">
        <f t="shared" si="20"/>
        <v>0</v>
      </c>
      <c r="AX61" s="92">
        <f t="shared" si="20"/>
        <v>0</v>
      </c>
      <c r="AY61" s="93">
        <f t="shared" si="20"/>
        <v>0</v>
      </c>
      <c r="AZ61" s="97">
        <f t="shared" si="20"/>
        <v>0</v>
      </c>
      <c r="BA61" s="98">
        <f t="shared" si="20"/>
        <v>0</v>
      </c>
      <c r="BB61" s="97">
        <f t="shared" si="20"/>
        <v>0</v>
      </c>
      <c r="BC61" s="99">
        <f t="shared" si="20"/>
        <v>0</v>
      </c>
      <c r="BD61" s="93">
        <f t="shared" si="20"/>
        <v>0</v>
      </c>
      <c r="BE61" s="95">
        <f t="shared" si="20"/>
        <v>0</v>
      </c>
      <c r="BF61" s="215">
        <f t="shared" si="20"/>
        <v>0</v>
      </c>
      <c r="BG61" s="96"/>
    </row>
    <row r="62" spans="1:59" ht="15" customHeight="1">
      <c r="AO62" s="32"/>
      <c r="AP62" s="32"/>
      <c r="AQ62" s="32"/>
      <c r="AR62" s="491" t="s">
        <v>195</v>
      </c>
      <c r="AS62" s="492"/>
      <c r="AT62" s="492"/>
      <c r="AU62" s="91"/>
      <c r="AV62" s="92">
        <f t="shared" ref="AV62:BF62" si="21">SUM(AV39:AV48)</f>
        <v>0</v>
      </c>
      <c r="AW62" s="93">
        <f t="shared" si="21"/>
        <v>0</v>
      </c>
      <c r="AX62" s="92">
        <f t="shared" si="21"/>
        <v>0</v>
      </c>
      <c r="AY62" s="93">
        <f t="shared" si="21"/>
        <v>0</v>
      </c>
      <c r="AZ62" s="97">
        <f t="shared" si="21"/>
        <v>0</v>
      </c>
      <c r="BA62" s="98">
        <f t="shared" si="21"/>
        <v>0</v>
      </c>
      <c r="BB62" s="97">
        <f t="shared" si="21"/>
        <v>0</v>
      </c>
      <c r="BC62" s="99">
        <f t="shared" si="21"/>
        <v>0</v>
      </c>
      <c r="BD62" s="93">
        <f t="shared" si="21"/>
        <v>0</v>
      </c>
      <c r="BE62" s="95">
        <f t="shared" si="21"/>
        <v>0</v>
      </c>
      <c r="BF62" s="215">
        <f t="shared" si="21"/>
        <v>0</v>
      </c>
      <c r="BG62" s="96"/>
    </row>
    <row r="63" spans="1:59" ht="15" customHeight="1" thickBot="1">
      <c r="AO63" s="32"/>
      <c r="AP63" s="32"/>
      <c r="AQ63" s="32"/>
      <c r="AR63" s="510" t="s">
        <v>201</v>
      </c>
      <c r="AS63" s="511"/>
      <c r="AT63" s="511"/>
      <c r="AU63" s="100"/>
      <c r="AV63" s="101">
        <f>SUM(AV49:AV54)</f>
        <v>0</v>
      </c>
      <c r="AW63" s="210">
        <f>SUM(AW49:AW54)</f>
        <v>0</v>
      </c>
      <c r="AX63" s="102">
        <f>SUM(AX49:AX54)</f>
        <v>0</v>
      </c>
      <c r="AY63" s="103">
        <f>SUM(AY49:AY54)</f>
        <v>0</v>
      </c>
      <c r="AZ63" s="102">
        <f t="shared" ref="AZ63:BF63" si="22">SUM(AZ49:AZ54)</f>
        <v>0</v>
      </c>
      <c r="BA63" s="103">
        <f t="shared" si="22"/>
        <v>0</v>
      </c>
      <c r="BB63" s="102">
        <f t="shared" si="22"/>
        <v>0</v>
      </c>
      <c r="BC63" s="104">
        <f t="shared" si="22"/>
        <v>0</v>
      </c>
      <c r="BD63" s="103">
        <f t="shared" si="22"/>
        <v>0</v>
      </c>
      <c r="BE63" s="211">
        <f t="shared" si="22"/>
        <v>0</v>
      </c>
      <c r="BF63" s="216">
        <f t="shared" si="22"/>
        <v>0</v>
      </c>
      <c r="BG63" s="105"/>
    </row>
    <row r="64" spans="1:59" ht="13.5" customHeight="1">
      <c r="AO64" s="32"/>
      <c r="AP64" s="32"/>
      <c r="AQ64" s="32"/>
    </row>
    <row r="65" spans="11:43" ht="13.5" hidden="1" customHeight="1">
      <c r="K65" s="52" t="s">
        <v>74</v>
      </c>
      <c r="AO65" s="32"/>
      <c r="AP65" s="32"/>
      <c r="AQ65" s="32"/>
    </row>
    <row r="66" spans="11:43" ht="13.5" hidden="1" customHeight="1">
      <c r="AO66" s="32"/>
      <c r="AP66" s="32"/>
      <c r="AQ66" s="32"/>
    </row>
    <row r="67" spans="11:43" ht="13.5" hidden="1" customHeight="1">
      <c r="K67" s="52" t="s">
        <v>5</v>
      </c>
      <c r="L67" s="52" t="s">
        <v>75</v>
      </c>
      <c r="AO67" s="32"/>
      <c r="AP67" s="32"/>
      <c r="AQ67" s="32"/>
    </row>
    <row r="68" spans="11:43" ht="13.5" hidden="1" customHeight="1">
      <c r="K68" s="52" t="s">
        <v>76</v>
      </c>
      <c r="L68" s="4" t="s">
        <v>77</v>
      </c>
      <c r="AO68" s="32"/>
      <c r="AP68" s="32"/>
      <c r="AQ68" s="32"/>
    </row>
    <row r="69" spans="11:43" ht="13.5" hidden="1" customHeight="1">
      <c r="K69" s="52" t="s">
        <v>78</v>
      </c>
      <c r="L69" s="52" t="s">
        <v>79</v>
      </c>
    </row>
    <row r="70" spans="11:43" ht="13.5" hidden="1" customHeight="1">
      <c r="K70" s="52" t="s">
        <v>80</v>
      </c>
      <c r="L70" s="52" t="s">
        <v>81</v>
      </c>
    </row>
    <row r="71" spans="11:43" ht="13.5" hidden="1" customHeight="1">
      <c r="K71" s="52" t="s">
        <v>82</v>
      </c>
      <c r="L71" s="52" t="s">
        <v>83</v>
      </c>
    </row>
    <row r="72" spans="11:43" ht="13.5" hidden="1" customHeight="1">
      <c r="K72" s="52" t="s">
        <v>84</v>
      </c>
      <c r="L72" s="52" t="s">
        <v>85</v>
      </c>
    </row>
    <row r="73" spans="11:43" ht="13.5" hidden="1" customHeight="1">
      <c r="K73" s="52" t="s">
        <v>86</v>
      </c>
      <c r="L73" s="52" t="s">
        <v>87</v>
      </c>
    </row>
    <row r="74" spans="11:43" ht="13.5" hidden="1" customHeight="1">
      <c r="K74" s="52" t="s">
        <v>88</v>
      </c>
      <c r="L74" s="52" t="s">
        <v>89</v>
      </c>
    </row>
    <row r="75" spans="11:43" ht="13.5" hidden="1" customHeight="1">
      <c r="K75" s="52" t="s">
        <v>90</v>
      </c>
      <c r="L75" s="52" t="s">
        <v>91</v>
      </c>
    </row>
    <row r="76" spans="11:43" ht="13.5" hidden="1" customHeight="1">
      <c r="K76" s="52" t="s">
        <v>92</v>
      </c>
      <c r="L76" s="52" t="s">
        <v>93</v>
      </c>
    </row>
    <row r="77" spans="11:43" ht="13.5" hidden="1" customHeight="1">
      <c r="K77" s="52" t="s">
        <v>94</v>
      </c>
      <c r="L77" s="52" t="s">
        <v>95</v>
      </c>
      <c r="U77" s="52"/>
      <c r="V77" s="52"/>
    </row>
    <row r="78" spans="11:43" ht="13.5" hidden="1" customHeight="1">
      <c r="K78" s="52" t="s">
        <v>96</v>
      </c>
      <c r="L78" s="52" t="s">
        <v>97</v>
      </c>
      <c r="U78" s="52"/>
      <c r="V78" s="52"/>
    </row>
    <row r="79" spans="11:43" ht="13.5" hidden="1" customHeight="1">
      <c r="K79" s="52" t="s">
        <v>98</v>
      </c>
      <c r="L79" s="52" t="s">
        <v>99</v>
      </c>
      <c r="U79" s="52"/>
      <c r="V79" s="52"/>
    </row>
    <row r="80" spans="11:43" ht="13.5" hidden="1" customHeight="1">
      <c r="K80" s="52" t="s">
        <v>100</v>
      </c>
      <c r="L80" s="52" t="s">
        <v>101</v>
      </c>
    </row>
    <row r="81" spans="5:37" ht="13.5" hidden="1" customHeight="1">
      <c r="K81" s="4" t="s">
        <v>102</v>
      </c>
      <c r="L81" s="4" t="s">
        <v>103</v>
      </c>
    </row>
    <row r="82" spans="5:37" ht="13.5" hidden="1" customHeight="1">
      <c r="K82" s="4" t="s">
        <v>68</v>
      </c>
      <c r="L82" s="4" t="s">
        <v>104</v>
      </c>
    </row>
    <row r="83" spans="5:37" ht="13.5" hidden="1" customHeight="1">
      <c r="K83" s="52" t="s">
        <v>66</v>
      </c>
      <c r="L83" s="52" t="s">
        <v>105</v>
      </c>
    </row>
    <row r="84" spans="5:37" ht="13.5" hidden="1" customHeight="1"/>
    <row r="85" spans="5:37" ht="13.5" hidden="1" customHeight="1"/>
    <row r="86" spans="5:37" ht="13.5" hidden="1" customHeight="1"/>
    <row r="87" spans="5:37" ht="13.5" hidden="1" customHeight="1"/>
    <row r="88" spans="5:37" ht="13.5" hidden="1" customHeight="1"/>
    <row r="89" spans="5:37" ht="13.5" hidden="1" customHeight="1"/>
    <row r="90" spans="5:37" ht="13.5" hidden="1" customHeight="1">
      <c r="E90" s="50"/>
      <c r="F90" s="53">
        <v>1</v>
      </c>
      <c r="G90" s="53">
        <v>2</v>
      </c>
      <c r="H90" s="53">
        <v>3</v>
      </c>
      <c r="I90" s="53">
        <v>4</v>
      </c>
      <c r="J90" s="53">
        <v>5</v>
      </c>
      <c r="K90" s="53">
        <v>6</v>
      </c>
      <c r="L90" s="53">
        <v>7</v>
      </c>
      <c r="M90" s="53">
        <v>8</v>
      </c>
      <c r="N90" s="53">
        <v>9</v>
      </c>
      <c r="O90" s="53">
        <v>10</v>
      </c>
      <c r="P90" s="53">
        <v>11</v>
      </c>
      <c r="Q90" s="53">
        <v>12</v>
      </c>
      <c r="R90" s="53">
        <v>13</v>
      </c>
      <c r="S90" s="53">
        <v>14</v>
      </c>
      <c r="T90" s="53">
        <v>15</v>
      </c>
      <c r="U90" s="53">
        <v>16</v>
      </c>
      <c r="V90" s="53">
        <v>17</v>
      </c>
      <c r="W90" s="53">
        <v>18</v>
      </c>
      <c r="X90" s="53">
        <v>19</v>
      </c>
      <c r="Y90" s="53">
        <v>20</v>
      </c>
      <c r="Z90" s="53">
        <v>21</v>
      </c>
      <c r="AA90" s="53">
        <v>22</v>
      </c>
      <c r="AB90" s="53">
        <v>23</v>
      </c>
      <c r="AC90" s="53">
        <v>24</v>
      </c>
      <c r="AD90" s="53">
        <v>25</v>
      </c>
      <c r="AE90" s="53">
        <v>26</v>
      </c>
      <c r="AF90" s="53">
        <v>27</v>
      </c>
      <c r="AG90" s="53">
        <v>28</v>
      </c>
      <c r="AH90" s="53">
        <v>29</v>
      </c>
      <c r="AI90" s="53">
        <v>30</v>
      </c>
      <c r="AJ90" s="54">
        <v>31</v>
      </c>
      <c r="AK90" s="48" t="s">
        <v>37</v>
      </c>
    </row>
    <row r="91" spans="5:37" ht="13.5" hidden="1" customHeight="1">
      <c r="E91" s="48" t="s">
        <v>31</v>
      </c>
      <c r="F91" s="50">
        <f t="shared" ref="F91:AJ91" si="23">IF(COUNTIF(G$11:G$30,$E91)=0,0,1)</f>
        <v>0</v>
      </c>
      <c r="G91" s="50">
        <f t="shared" si="23"/>
        <v>0</v>
      </c>
      <c r="H91" s="50">
        <f t="shared" si="23"/>
        <v>0</v>
      </c>
      <c r="I91" s="50">
        <f t="shared" si="23"/>
        <v>0</v>
      </c>
      <c r="J91" s="50">
        <f t="shared" si="23"/>
        <v>0</v>
      </c>
      <c r="K91" s="50">
        <f t="shared" si="23"/>
        <v>0</v>
      </c>
      <c r="L91" s="50">
        <f t="shared" si="23"/>
        <v>0</v>
      </c>
      <c r="M91" s="50">
        <f t="shared" si="23"/>
        <v>0</v>
      </c>
      <c r="N91" s="50">
        <f t="shared" si="23"/>
        <v>0</v>
      </c>
      <c r="O91" s="50">
        <f t="shared" si="23"/>
        <v>0</v>
      </c>
      <c r="P91" s="50">
        <f t="shared" si="23"/>
        <v>0</v>
      </c>
      <c r="Q91" s="50">
        <f t="shared" si="23"/>
        <v>0</v>
      </c>
      <c r="R91" s="50">
        <f t="shared" si="23"/>
        <v>0</v>
      </c>
      <c r="S91" s="50">
        <f t="shared" si="23"/>
        <v>0</v>
      </c>
      <c r="T91" s="50">
        <f t="shared" si="23"/>
        <v>0</v>
      </c>
      <c r="U91" s="50">
        <f t="shared" si="23"/>
        <v>0</v>
      </c>
      <c r="V91" s="50">
        <f t="shared" si="23"/>
        <v>0</v>
      </c>
      <c r="W91" s="50">
        <f t="shared" si="23"/>
        <v>0</v>
      </c>
      <c r="X91" s="50">
        <f t="shared" si="23"/>
        <v>0</v>
      </c>
      <c r="Y91" s="50">
        <f t="shared" si="23"/>
        <v>0</v>
      </c>
      <c r="Z91" s="50">
        <f t="shared" si="23"/>
        <v>0</v>
      </c>
      <c r="AA91" s="50">
        <f t="shared" si="23"/>
        <v>0</v>
      </c>
      <c r="AB91" s="50">
        <f t="shared" si="23"/>
        <v>0</v>
      </c>
      <c r="AC91" s="50">
        <f t="shared" si="23"/>
        <v>0</v>
      </c>
      <c r="AD91" s="50">
        <f t="shared" si="23"/>
        <v>0</v>
      </c>
      <c r="AE91" s="50">
        <f t="shared" si="23"/>
        <v>0</v>
      </c>
      <c r="AF91" s="50">
        <f t="shared" si="23"/>
        <v>0</v>
      </c>
      <c r="AG91" s="50">
        <f t="shared" si="23"/>
        <v>0</v>
      </c>
      <c r="AH91" s="50">
        <f t="shared" si="23"/>
        <v>0</v>
      </c>
      <c r="AI91" s="50">
        <f t="shared" si="23"/>
        <v>0</v>
      </c>
      <c r="AJ91" s="50">
        <f t="shared" si="23"/>
        <v>0</v>
      </c>
      <c r="AK91" s="50">
        <f>COUNTIF(F91:AJ91,1)</f>
        <v>0</v>
      </c>
    </row>
    <row r="92" spans="5:37" ht="13.5" hidden="1" customHeight="1">
      <c r="E92" s="48" t="s">
        <v>29</v>
      </c>
      <c r="F92" s="50">
        <f t="shared" ref="F92:AJ92" si="24">IF(COUNTIF(G$11:G$30,$E92)=0,0,1)</f>
        <v>0</v>
      </c>
      <c r="G92" s="50">
        <f t="shared" si="24"/>
        <v>0</v>
      </c>
      <c r="H92" s="50">
        <f t="shared" si="24"/>
        <v>0</v>
      </c>
      <c r="I92" s="50">
        <f t="shared" si="24"/>
        <v>0</v>
      </c>
      <c r="J92" s="50">
        <f t="shared" si="24"/>
        <v>0</v>
      </c>
      <c r="K92" s="50">
        <f t="shared" si="24"/>
        <v>0</v>
      </c>
      <c r="L92" s="50">
        <f t="shared" si="24"/>
        <v>0</v>
      </c>
      <c r="M92" s="50">
        <f t="shared" si="24"/>
        <v>0</v>
      </c>
      <c r="N92" s="50">
        <f t="shared" si="24"/>
        <v>0</v>
      </c>
      <c r="O92" s="50">
        <f t="shared" si="24"/>
        <v>0</v>
      </c>
      <c r="P92" s="50">
        <f t="shared" si="24"/>
        <v>0</v>
      </c>
      <c r="Q92" s="50">
        <f t="shared" si="24"/>
        <v>0</v>
      </c>
      <c r="R92" s="50">
        <f t="shared" si="24"/>
        <v>0</v>
      </c>
      <c r="S92" s="50">
        <f t="shared" si="24"/>
        <v>0</v>
      </c>
      <c r="T92" s="50">
        <f t="shared" si="24"/>
        <v>0</v>
      </c>
      <c r="U92" s="50">
        <f t="shared" si="24"/>
        <v>0</v>
      </c>
      <c r="V92" s="50">
        <f t="shared" si="24"/>
        <v>0</v>
      </c>
      <c r="W92" s="50">
        <f t="shared" si="24"/>
        <v>0</v>
      </c>
      <c r="X92" s="50">
        <f t="shared" si="24"/>
        <v>0</v>
      </c>
      <c r="Y92" s="50">
        <f t="shared" si="24"/>
        <v>0</v>
      </c>
      <c r="Z92" s="50">
        <f t="shared" si="24"/>
        <v>0</v>
      </c>
      <c r="AA92" s="50">
        <f t="shared" si="24"/>
        <v>0</v>
      </c>
      <c r="AB92" s="50">
        <f t="shared" si="24"/>
        <v>0</v>
      </c>
      <c r="AC92" s="50">
        <f t="shared" si="24"/>
        <v>0</v>
      </c>
      <c r="AD92" s="50">
        <f t="shared" si="24"/>
        <v>0</v>
      </c>
      <c r="AE92" s="50">
        <f t="shared" si="24"/>
        <v>0</v>
      </c>
      <c r="AF92" s="50">
        <f t="shared" si="24"/>
        <v>0</v>
      </c>
      <c r="AG92" s="50">
        <f t="shared" si="24"/>
        <v>0</v>
      </c>
      <c r="AH92" s="50">
        <f t="shared" si="24"/>
        <v>0</v>
      </c>
      <c r="AI92" s="50">
        <f t="shared" si="24"/>
        <v>0</v>
      </c>
      <c r="AJ92" s="50">
        <f t="shared" si="24"/>
        <v>0</v>
      </c>
      <c r="AK92" s="50">
        <f t="shared" ref="AK92:AK106" si="25">COUNTIF(F92:AJ92,1)</f>
        <v>0</v>
      </c>
    </row>
    <row r="93" spans="5:37" ht="13.5" hidden="1" customHeight="1">
      <c r="E93" s="48" t="s">
        <v>30</v>
      </c>
      <c r="F93" s="50">
        <f t="shared" ref="F93:AJ93" si="26">IF(COUNTIF(G$11:G$30,$E93)=0,0,1)</f>
        <v>0</v>
      </c>
      <c r="G93" s="50">
        <f t="shared" si="26"/>
        <v>0</v>
      </c>
      <c r="H93" s="50">
        <f t="shared" si="26"/>
        <v>0</v>
      </c>
      <c r="I93" s="50">
        <f t="shared" si="26"/>
        <v>0</v>
      </c>
      <c r="J93" s="50">
        <f t="shared" si="26"/>
        <v>0</v>
      </c>
      <c r="K93" s="50">
        <f t="shared" si="26"/>
        <v>0</v>
      </c>
      <c r="L93" s="50">
        <f t="shared" si="26"/>
        <v>0</v>
      </c>
      <c r="M93" s="50">
        <f t="shared" si="26"/>
        <v>0</v>
      </c>
      <c r="N93" s="50">
        <f t="shared" si="26"/>
        <v>0</v>
      </c>
      <c r="O93" s="50">
        <f t="shared" si="26"/>
        <v>0</v>
      </c>
      <c r="P93" s="50">
        <f t="shared" si="26"/>
        <v>0</v>
      </c>
      <c r="Q93" s="50">
        <f t="shared" si="26"/>
        <v>0</v>
      </c>
      <c r="R93" s="50">
        <f t="shared" si="26"/>
        <v>0</v>
      </c>
      <c r="S93" s="50">
        <f t="shared" si="26"/>
        <v>0</v>
      </c>
      <c r="T93" s="50">
        <f t="shared" si="26"/>
        <v>0</v>
      </c>
      <c r="U93" s="50">
        <f t="shared" si="26"/>
        <v>0</v>
      </c>
      <c r="V93" s="50">
        <f t="shared" si="26"/>
        <v>0</v>
      </c>
      <c r="W93" s="50">
        <f t="shared" si="26"/>
        <v>0</v>
      </c>
      <c r="X93" s="50">
        <f t="shared" si="26"/>
        <v>0</v>
      </c>
      <c r="Y93" s="50">
        <f t="shared" si="26"/>
        <v>0</v>
      </c>
      <c r="Z93" s="50">
        <f t="shared" si="26"/>
        <v>0</v>
      </c>
      <c r="AA93" s="50">
        <f t="shared" si="26"/>
        <v>0</v>
      </c>
      <c r="AB93" s="50">
        <f t="shared" si="26"/>
        <v>0</v>
      </c>
      <c r="AC93" s="50">
        <f t="shared" si="26"/>
        <v>0</v>
      </c>
      <c r="AD93" s="50">
        <f t="shared" si="26"/>
        <v>0</v>
      </c>
      <c r="AE93" s="50">
        <f t="shared" si="26"/>
        <v>0</v>
      </c>
      <c r="AF93" s="50">
        <f t="shared" si="26"/>
        <v>0</v>
      </c>
      <c r="AG93" s="50">
        <f t="shared" si="26"/>
        <v>0</v>
      </c>
      <c r="AH93" s="50">
        <f t="shared" si="26"/>
        <v>0</v>
      </c>
      <c r="AI93" s="50">
        <f t="shared" si="26"/>
        <v>0</v>
      </c>
      <c r="AJ93" s="50">
        <f t="shared" si="26"/>
        <v>0</v>
      </c>
      <c r="AK93" s="50">
        <f t="shared" si="25"/>
        <v>0</v>
      </c>
    </row>
    <row r="94" spans="5:37" ht="13.5" hidden="1" customHeight="1">
      <c r="E94" s="48" t="s">
        <v>56</v>
      </c>
      <c r="F94" s="50">
        <f t="shared" ref="F94:AJ94" si="27">IF(COUNTIF(G$11:G$30,$E94)=0,0,1)</f>
        <v>0</v>
      </c>
      <c r="G94" s="50">
        <f t="shared" si="27"/>
        <v>0</v>
      </c>
      <c r="H94" s="50">
        <f t="shared" si="27"/>
        <v>0</v>
      </c>
      <c r="I94" s="50">
        <f t="shared" si="27"/>
        <v>0</v>
      </c>
      <c r="J94" s="50">
        <f t="shared" si="27"/>
        <v>0</v>
      </c>
      <c r="K94" s="50">
        <f t="shared" si="27"/>
        <v>0</v>
      </c>
      <c r="L94" s="50">
        <f t="shared" si="27"/>
        <v>0</v>
      </c>
      <c r="M94" s="50">
        <f t="shared" si="27"/>
        <v>0</v>
      </c>
      <c r="N94" s="50">
        <f t="shared" si="27"/>
        <v>0</v>
      </c>
      <c r="O94" s="50">
        <f t="shared" si="27"/>
        <v>0</v>
      </c>
      <c r="P94" s="50">
        <f t="shared" si="27"/>
        <v>0</v>
      </c>
      <c r="Q94" s="50">
        <f t="shared" si="27"/>
        <v>0</v>
      </c>
      <c r="R94" s="50">
        <f t="shared" si="27"/>
        <v>0</v>
      </c>
      <c r="S94" s="50">
        <f t="shared" si="27"/>
        <v>0</v>
      </c>
      <c r="T94" s="50">
        <f t="shared" si="27"/>
        <v>0</v>
      </c>
      <c r="U94" s="50">
        <f t="shared" si="27"/>
        <v>0</v>
      </c>
      <c r="V94" s="50">
        <f t="shared" si="27"/>
        <v>0</v>
      </c>
      <c r="W94" s="50">
        <f t="shared" si="27"/>
        <v>0</v>
      </c>
      <c r="X94" s="50">
        <f t="shared" si="27"/>
        <v>0</v>
      </c>
      <c r="Y94" s="50">
        <f t="shared" si="27"/>
        <v>0</v>
      </c>
      <c r="Z94" s="50">
        <f t="shared" si="27"/>
        <v>0</v>
      </c>
      <c r="AA94" s="50">
        <f t="shared" si="27"/>
        <v>0</v>
      </c>
      <c r="AB94" s="50">
        <f t="shared" si="27"/>
        <v>0</v>
      </c>
      <c r="AC94" s="50">
        <f t="shared" si="27"/>
        <v>0</v>
      </c>
      <c r="AD94" s="50">
        <f t="shared" si="27"/>
        <v>0</v>
      </c>
      <c r="AE94" s="50">
        <f t="shared" si="27"/>
        <v>0</v>
      </c>
      <c r="AF94" s="50">
        <f t="shared" si="27"/>
        <v>0</v>
      </c>
      <c r="AG94" s="50">
        <f t="shared" si="27"/>
        <v>0</v>
      </c>
      <c r="AH94" s="50">
        <f t="shared" si="27"/>
        <v>0</v>
      </c>
      <c r="AI94" s="50">
        <f t="shared" si="27"/>
        <v>0</v>
      </c>
      <c r="AJ94" s="50">
        <f t="shared" si="27"/>
        <v>0</v>
      </c>
      <c r="AK94" s="50">
        <f t="shared" si="25"/>
        <v>0</v>
      </c>
    </row>
    <row r="95" spans="5:37" ht="13.5" hidden="1" customHeight="1">
      <c r="E95" s="48" t="s">
        <v>57</v>
      </c>
      <c r="F95" s="50">
        <f t="shared" ref="F95:AJ95" si="28">IF(COUNTIF(G$11:G$30,$E95)=0,0,1)</f>
        <v>0</v>
      </c>
      <c r="G95" s="50">
        <f t="shared" si="28"/>
        <v>0</v>
      </c>
      <c r="H95" s="50">
        <f t="shared" si="28"/>
        <v>0</v>
      </c>
      <c r="I95" s="50">
        <f t="shared" si="28"/>
        <v>0</v>
      </c>
      <c r="J95" s="50">
        <f t="shared" si="28"/>
        <v>0</v>
      </c>
      <c r="K95" s="50">
        <f t="shared" si="28"/>
        <v>0</v>
      </c>
      <c r="L95" s="50">
        <f t="shared" si="28"/>
        <v>0</v>
      </c>
      <c r="M95" s="50">
        <f t="shared" si="28"/>
        <v>0</v>
      </c>
      <c r="N95" s="50">
        <f t="shared" si="28"/>
        <v>0</v>
      </c>
      <c r="O95" s="50">
        <f t="shared" si="28"/>
        <v>0</v>
      </c>
      <c r="P95" s="50">
        <f t="shared" si="28"/>
        <v>0</v>
      </c>
      <c r="Q95" s="50">
        <f t="shared" si="28"/>
        <v>0</v>
      </c>
      <c r="R95" s="50">
        <f t="shared" si="28"/>
        <v>0</v>
      </c>
      <c r="S95" s="50">
        <f t="shared" si="28"/>
        <v>0</v>
      </c>
      <c r="T95" s="50">
        <f t="shared" si="28"/>
        <v>0</v>
      </c>
      <c r="U95" s="50">
        <f t="shared" si="28"/>
        <v>0</v>
      </c>
      <c r="V95" s="50">
        <f t="shared" si="28"/>
        <v>0</v>
      </c>
      <c r="W95" s="50">
        <f t="shared" si="28"/>
        <v>0</v>
      </c>
      <c r="X95" s="50">
        <f t="shared" si="28"/>
        <v>0</v>
      </c>
      <c r="Y95" s="50">
        <f t="shared" si="28"/>
        <v>0</v>
      </c>
      <c r="Z95" s="50">
        <f t="shared" si="28"/>
        <v>0</v>
      </c>
      <c r="AA95" s="50">
        <f t="shared" si="28"/>
        <v>0</v>
      </c>
      <c r="AB95" s="50">
        <f t="shared" si="28"/>
        <v>0</v>
      </c>
      <c r="AC95" s="50">
        <f t="shared" si="28"/>
        <v>0</v>
      </c>
      <c r="AD95" s="50">
        <f t="shared" si="28"/>
        <v>0</v>
      </c>
      <c r="AE95" s="50">
        <f t="shared" si="28"/>
        <v>0</v>
      </c>
      <c r="AF95" s="50">
        <f t="shared" si="28"/>
        <v>0</v>
      </c>
      <c r="AG95" s="50">
        <f t="shared" si="28"/>
        <v>0</v>
      </c>
      <c r="AH95" s="50">
        <f t="shared" si="28"/>
        <v>0</v>
      </c>
      <c r="AI95" s="50">
        <f t="shared" si="28"/>
        <v>0</v>
      </c>
      <c r="AJ95" s="50">
        <f t="shared" si="28"/>
        <v>0</v>
      </c>
      <c r="AK95" s="50">
        <f t="shared" si="25"/>
        <v>0</v>
      </c>
    </row>
    <row r="96" spans="5:37" ht="13.5" hidden="1" customHeight="1">
      <c r="E96" s="48" t="s">
        <v>58</v>
      </c>
      <c r="F96" s="50">
        <f t="shared" ref="F96:AJ96" si="29">IF(COUNTIF(G$11:G$30,$E96)=0,0,1)</f>
        <v>0</v>
      </c>
      <c r="G96" s="50">
        <f t="shared" si="29"/>
        <v>0</v>
      </c>
      <c r="H96" s="50">
        <f t="shared" si="29"/>
        <v>0</v>
      </c>
      <c r="I96" s="50">
        <f t="shared" si="29"/>
        <v>0</v>
      </c>
      <c r="J96" s="50">
        <f t="shared" si="29"/>
        <v>0</v>
      </c>
      <c r="K96" s="50">
        <f t="shared" si="29"/>
        <v>0</v>
      </c>
      <c r="L96" s="50">
        <f t="shared" si="29"/>
        <v>0</v>
      </c>
      <c r="M96" s="50">
        <f t="shared" si="29"/>
        <v>0</v>
      </c>
      <c r="N96" s="50">
        <f t="shared" si="29"/>
        <v>0</v>
      </c>
      <c r="O96" s="50">
        <f t="shared" si="29"/>
        <v>0</v>
      </c>
      <c r="P96" s="50">
        <f t="shared" si="29"/>
        <v>0</v>
      </c>
      <c r="Q96" s="50">
        <f t="shared" si="29"/>
        <v>0</v>
      </c>
      <c r="R96" s="50">
        <f t="shared" si="29"/>
        <v>0</v>
      </c>
      <c r="S96" s="50">
        <f t="shared" si="29"/>
        <v>0</v>
      </c>
      <c r="T96" s="50">
        <f t="shared" si="29"/>
        <v>0</v>
      </c>
      <c r="U96" s="50">
        <f t="shared" si="29"/>
        <v>0</v>
      </c>
      <c r="V96" s="50">
        <f t="shared" si="29"/>
        <v>0</v>
      </c>
      <c r="W96" s="50">
        <f t="shared" si="29"/>
        <v>0</v>
      </c>
      <c r="X96" s="50">
        <f t="shared" si="29"/>
        <v>0</v>
      </c>
      <c r="Y96" s="50">
        <f t="shared" si="29"/>
        <v>0</v>
      </c>
      <c r="Z96" s="50">
        <f t="shared" si="29"/>
        <v>0</v>
      </c>
      <c r="AA96" s="50">
        <f t="shared" si="29"/>
        <v>0</v>
      </c>
      <c r="AB96" s="50">
        <f t="shared" si="29"/>
        <v>0</v>
      </c>
      <c r="AC96" s="50">
        <f t="shared" si="29"/>
        <v>0</v>
      </c>
      <c r="AD96" s="50">
        <f t="shared" si="29"/>
        <v>0</v>
      </c>
      <c r="AE96" s="50">
        <f t="shared" si="29"/>
        <v>0</v>
      </c>
      <c r="AF96" s="50">
        <f t="shared" si="29"/>
        <v>0</v>
      </c>
      <c r="AG96" s="50">
        <f t="shared" si="29"/>
        <v>0</v>
      </c>
      <c r="AH96" s="50">
        <f t="shared" si="29"/>
        <v>0</v>
      </c>
      <c r="AI96" s="50">
        <f t="shared" si="29"/>
        <v>0</v>
      </c>
      <c r="AJ96" s="50">
        <f t="shared" si="29"/>
        <v>0</v>
      </c>
      <c r="AK96" s="50">
        <f t="shared" si="25"/>
        <v>0</v>
      </c>
    </row>
    <row r="97" spans="5:37" ht="13.5" hidden="1" customHeight="1">
      <c r="E97" s="48" t="s">
        <v>59</v>
      </c>
      <c r="F97" s="50">
        <f t="shared" ref="F97:AJ97" si="30">IF(COUNTIF(G$11:G$30,$E97)=0,0,1)</f>
        <v>0</v>
      </c>
      <c r="G97" s="50">
        <f t="shared" si="30"/>
        <v>0</v>
      </c>
      <c r="H97" s="50">
        <f t="shared" si="30"/>
        <v>0</v>
      </c>
      <c r="I97" s="50">
        <f t="shared" si="30"/>
        <v>0</v>
      </c>
      <c r="J97" s="50">
        <f t="shared" si="30"/>
        <v>0</v>
      </c>
      <c r="K97" s="50">
        <f t="shared" si="30"/>
        <v>0</v>
      </c>
      <c r="L97" s="50">
        <f t="shared" si="30"/>
        <v>0</v>
      </c>
      <c r="M97" s="50">
        <f t="shared" si="30"/>
        <v>0</v>
      </c>
      <c r="N97" s="50">
        <f t="shared" si="30"/>
        <v>0</v>
      </c>
      <c r="O97" s="50">
        <f t="shared" si="30"/>
        <v>0</v>
      </c>
      <c r="P97" s="50">
        <f t="shared" si="30"/>
        <v>0</v>
      </c>
      <c r="Q97" s="50">
        <f t="shared" si="30"/>
        <v>0</v>
      </c>
      <c r="R97" s="50">
        <f t="shared" si="30"/>
        <v>0</v>
      </c>
      <c r="S97" s="50">
        <f t="shared" si="30"/>
        <v>0</v>
      </c>
      <c r="T97" s="50">
        <f t="shared" si="30"/>
        <v>0</v>
      </c>
      <c r="U97" s="50">
        <f t="shared" si="30"/>
        <v>0</v>
      </c>
      <c r="V97" s="50">
        <f t="shared" si="30"/>
        <v>0</v>
      </c>
      <c r="W97" s="50">
        <f t="shared" si="30"/>
        <v>0</v>
      </c>
      <c r="X97" s="50">
        <f t="shared" si="30"/>
        <v>0</v>
      </c>
      <c r="Y97" s="50">
        <f t="shared" si="30"/>
        <v>0</v>
      </c>
      <c r="Z97" s="50">
        <f t="shared" si="30"/>
        <v>0</v>
      </c>
      <c r="AA97" s="50">
        <f t="shared" si="30"/>
        <v>0</v>
      </c>
      <c r="AB97" s="50">
        <f t="shared" si="30"/>
        <v>0</v>
      </c>
      <c r="AC97" s="50">
        <f t="shared" si="30"/>
        <v>0</v>
      </c>
      <c r="AD97" s="50">
        <f t="shared" si="30"/>
        <v>0</v>
      </c>
      <c r="AE97" s="50">
        <f t="shared" si="30"/>
        <v>0</v>
      </c>
      <c r="AF97" s="50">
        <f t="shared" si="30"/>
        <v>0</v>
      </c>
      <c r="AG97" s="50">
        <f t="shared" si="30"/>
        <v>0</v>
      </c>
      <c r="AH97" s="50">
        <f t="shared" si="30"/>
        <v>0</v>
      </c>
      <c r="AI97" s="50">
        <f t="shared" si="30"/>
        <v>0</v>
      </c>
      <c r="AJ97" s="50">
        <f t="shared" si="30"/>
        <v>0</v>
      </c>
      <c r="AK97" s="50">
        <f t="shared" si="25"/>
        <v>0</v>
      </c>
    </row>
    <row r="98" spans="5:37" ht="13.5" hidden="1" customHeight="1">
      <c r="E98" s="48" t="s">
        <v>60</v>
      </c>
      <c r="F98" s="50">
        <f t="shared" ref="F98:AJ98" si="31">IF(COUNTIF(G$11:G$30,$E98)=0,0,1)</f>
        <v>0</v>
      </c>
      <c r="G98" s="50">
        <f t="shared" si="31"/>
        <v>0</v>
      </c>
      <c r="H98" s="50">
        <f t="shared" si="31"/>
        <v>0</v>
      </c>
      <c r="I98" s="50">
        <f t="shared" si="31"/>
        <v>0</v>
      </c>
      <c r="J98" s="50">
        <f t="shared" si="31"/>
        <v>0</v>
      </c>
      <c r="K98" s="50">
        <f t="shared" si="31"/>
        <v>0</v>
      </c>
      <c r="L98" s="50">
        <f t="shared" si="31"/>
        <v>0</v>
      </c>
      <c r="M98" s="50">
        <f t="shared" si="31"/>
        <v>0</v>
      </c>
      <c r="N98" s="50">
        <f t="shared" si="31"/>
        <v>0</v>
      </c>
      <c r="O98" s="50">
        <f t="shared" si="31"/>
        <v>0</v>
      </c>
      <c r="P98" s="50">
        <f t="shared" si="31"/>
        <v>0</v>
      </c>
      <c r="Q98" s="50">
        <f t="shared" si="31"/>
        <v>0</v>
      </c>
      <c r="R98" s="50">
        <f t="shared" si="31"/>
        <v>0</v>
      </c>
      <c r="S98" s="50">
        <f t="shared" si="31"/>
        <v>0</v>
      </c>
      <c r="T98" s="50">
        <f t="shared" si="31"/>
        <v>0</v>
      </c>
      <c r="U98" s="50">
        <f t="shared" si="31"/>
        <v>0</v>
      </c>
      <c r="V98" s="50">
        <f t="shared" si="31"/>
        <v>0</v>
      </c>
      <c r="W98" s="50">
        <f t="shared" si="31"/>
        <v>0</v>
      </c>
      <c r="X98" s="50">
        <f t="shared" si="31"/>
        <v>0</v>
      </c>
      <c r="Y98" s="50">
        <f t="shared" si="31"/>
        <v>0</v>
      </c>
      <c r="Z98" s="50">
        <f t="shared" si="31"/>
        <v>0</v>
      </c>
      <c r="AA98" s="50">
        <f t="shared" si="31"/>
        <v>0</v>
      </c>
      <c r="AB98" s="50">
        <f t="shared" si="31"/>
        <v>0</v>
      </c>
      <c r="AC98" s="50">
        <f t="shared" si="31"/>
        <v>0</v>
      </c>
      <c r="AD98" s="50">
        <f t="shared" si="31"/>
        <v>0</v>
      </c>
      <c r="AE98" s="50">
        <f t="shared" si="31"/>
        <v>0</v>
      </c>
      <c r="AF98" s="50">
        <f t="shared" si="31"/>
        <v>0</v>
      </c>
      <c r="AG98" s="50">
        <f t="shared" si="31"/>
        <v>0</v>
      </c>
      <c r="AH98" s="50">
        <f t="shared" si="31"/>
        <v>0</v>
      </c>
      <c r="AI98" s="50">
        <f t="shared" si="31"/>
        <v>0</v>
      </c>
      <c r="AJ98" s="50">
        <f t="shared" si="31"/>
        <v>0</v>
      </c>
      <c r="AK98" s="50">
        <f t="shared" si="25"/>
        <v>0</v>
      </c>
    </row>
    <row r="99" spans="5:37" ht="13.5" hidden="1" customHeight="1">
      <c r="E99" s="48" t="s">
        <v>61</v>
      </c>
      <c r="F99" s="50">
        <f t="shared" ref="F99:AJ99" si="32">IF(COUNTIF(G$11:G$30,$E99)=0,0,1)</f>
        <v>0</v>
      </c>
      <c r="G99" s="50">
        <f t="shared" si="32"/>
        <v>0</v>
      </c>
      <c r="H99" s="50">
        <f t="shared" si="32"/>
        <v>0</v>
      </c>
      <c r="I99" s="50">
        <f t="shared" si="32"/>
        <v>0</v>
      </c>
      <c r="J99" s="50">
        <f t="shared" si="32"/>
        <v>0</v>
      </c>
      <c r="K99" s="50">
        <f t="shared" si="32"/>
        <v>0</v>
      </c>
      <c r="L99" s="50">
        <f t="shared" si="32"/>
        <v>0</v>
      </c>
      <c r="M99" s="50">
        <f t="shared" si="32"/>
        <v>0</v>
      </c>
      <c r="N99" s="50">
        <f t="shared" si="32"/>
        <v>0</v>
      </c>
      <c r="O99" s="50">
        <f t="shared" si="32"/>
        <v>0</v>
      </c>
      <c r="P99" s="50">
        <f t="shared" si="32"/>
        <v>0</v>
      </c>
      <c r="Q99" s="50">
        <f t="shared" si="32"/>
        <v>0</v>
      </c>
      <c r="R99" s="50">
        <f t="shared" si="32"/>
        <v>0</v>
      </c>
      <c r="S99" s="50">
        <f t="shared" si="32"/>
        <v>0</v>
      </c>
      <c r="T99" s="50">
        <f t="shared" si="32"/>
        <v>0</v>
      </c>
      <c r="U99" s="50">
        <f t="shared" si="32"/>
        <v>0</v>
      </c>
      <c r="V99" s="50">
        <f t="shared" si="32"/>
        <v>0</v>
      </c>
      <c r="W99" s="50">
        <f t="shared" si="32"/>
        <v>0</v>
      </c>
      <c r="X99" s="50">
        <f t="shared" si="32"/>
        <v>0</v>
      </c>
      <c r="Y99" s="50">
        <f t="shared" si="32"/>
        <v>0</v>
      </c>
      <c r="Z99" s="50">
        <f t="shared" si="32"/>
        <v>0</v>
      </c>
      <c r="AA99" s="50">
        <f t="shared" si="32"/>
        <v>0</v>
      </c>
      <c r="AB99" s="50">
        <f t="shared" si="32"/>
        <v>0</v>
      </c>
      <c r="AC99" s="50">
        <f t="shared" si="32"/>
        <v>0</v>
      </c>
      <c r="AD99" s="50">
        <f t="shared" si="32"/>
        <v>0</v>
      </c>
      <c r="AE99" s="50">
        <f t="shared" si="32"/>
        <v>0</v>
      </c>
      <c r="AF99" s="50">
        <f t="shared" si="32"/>
        <v>0</v>
      </c>
      <c r="AG99" s="50">
        <f t="shared" si="32"/>
        <v>0</v>
      </c>
      <c r="AH99" s="50">
        <f t="shared" si="32"/>
        <v>0</v>
      </c>
      <c r="AI99" s="50">
        <f t="shared" si="32"/>
        <v>0</v>
      </c>
      <c r="AJ99" s="50">
        <f t="shared" si="32"/>
        <v>0</v>
      </c>
      <c r="AK99" s="50">
        <f>COUNTIF(F99:AJ99,1)</f>
        <v>0</v>
      </c>
    </row>
    <row r="100" spans="5:37" ht="13.5" hidden="1" customHeight="1">
      <c r="E100" s="48" t="s">
        <v>106</v>
      </c>
      <c r="F100" s="50">
        <f t="shared" ref="F100:AJ100" si="33">IF(COUNTIF(G$11:G$30,$E100)=0,0,1)</f>
        <v>0</v>
      </c>
      <c r="G100" s="50">
        <f t="shared" si="33"/>
        <v>0</v>
      </c>
      <c r="H100" s="50">
        <f t="shared" si="33"/>
        <v>0</v>
      </c>
      <c r="I100" s="50">
        <f t="shared" si="33"/>
        <v>0</v>
      </c>
      <c r="J100" s="50">
        <f t="shared" si="33"/>
        <v>0</v>
      </c>
      <c r="K100" s="50">
        <f t="shared" si="33"/>
        <v>0</v>
      </c>
      <c r="L100" s="50">
        <f t="shared" si="33"/>
        <v>0</v>
      </c>
      <c r="M100" s="50">
        <f t="shared" si="33"/>
        <v>0</v>
      </c>
      <c r="N100" s="50">
        <f t="shared" si="33"/>
        <v>0</v>
      </c>
      <c r="O100" s="50">
        <f t="shared" si="33"/>
        <v>0</v>
      </c>
      <c r="P100" s="50">
        <f t="shared" si="33"/>
        <v>0</v>
      </c>
      <c r="Q100" s="50">
        <f t="shared" si="33"/>
        <v>0</v>
      </c>
      <c r="R100" s="50">
        <f t="shared" si="33"/>
        <v>0</v>
      </c>
      <c r="S100" s="50">
        <f t="shared" si="33"/>
        <v>0</v>
      </c>
      <c r="T100" s="50">
        <f t="shared" si="33"/>
        <v>0</v>
      </c>
      <c r="U100" s="50">
        <f t="shared" si="33"/>
        <v>0</v>
      </c>
      <c r="V100" s="50">
        <f t="shared" si="33"/>
        <v>0</v>
      </c>
      <c r="W100" s="50">
        <f t="shared" si="33"/>
        <v>0</v>
      </c>
      <c r="X100" s="50">
        <f t="shared" si="33"/>
        <v>0</v>
      </c>
      <c r="Y100" s="50">
        <f t="shared" si="33"/>
        <v>0</v>
      </c>
      <c r="Z100" s="50">
        <f t="shared" si="33"/>
        <v>0</v>
      </c>
      <c r="AA100" s="50">
        <f t="shared" si="33"/>
        <v>0</v>
      </c>
      <c r="AB100" s="50">
        <f t="shared" si="33"/>
        <v>0</v>
      </c>
      <c r="AC100" s="50">
        <f t="shared" si="33"/>
        <v>0</v>
      </c>
      <c r="AD100" s="50">
        <f t="shared" si="33"/>
        <v>0</v>
      </c>
      <c r="AE100" s="50">
        <f t="shared" si="33"/>
        <v>0</v>
      </c>
      <c r="AF100" s="50">
        <f t="shared" si="33"/>
        <v>0</v>
      </c>
      <c r="AG100" s="50">
        <f t="shared" si="33"/>
        <v>0</v>
      </c>
      <c r="AH100" s="50">
        <f t="shared" si="33"/>
        <v>0</v>
      </c>
      <c r="AI100" s="50">
        <f t="shared" si="33"/>
        <v>0</v>
      </c>
      <c r="AJ100" s="50">
        <f t="shared" si="33"/>
        <v>0</v>
      </c>
      <c r="AK100" s="50">
        <f>COUNTIF(F100:AJ100,1)</f>
        <v>0</v>
      </c>
    </row>
    <row r="101" spans="5:37" ht="13.5" hidden="1" customHeight="1">
      <c r="E101" s="48" t="s">
        <v>107</v>
      </c>
      <c r="F101" s="50">
        <f t="shared" ref="F101:AJ101" si="34">IF(COUNTIF(G$11:G$30,$E101)=0,0,1)</f>
        <v>0</v>
      </c>
      <c r="G101" s="50">
        <f t="shared" si="34"/>
        <v>0</v>
      </c>
      <c r="H101" s="50">
        <f t="shared" si="34"/>
        <v>0</v>
      </c>
      <c r="I101" s="50">
        <f t="shared" si="34"/>
        <v>0</v>
      </c>
      <c r="J101" s="50">
        <f t="shared" si="34"/>
        <v>0</v>
      </c>
      <c r="K101" s="50">
        <f t="shared" si="34"/>
        <v>0</v>
      </c>
      <c r="L101" s="50">
        <f t="shared" si="34"/>
        <v>0</v>
      </c>
      <c r="M101" s="50">
        <f t="shared" si="34"/>
        <v>0</v>
      </c>
      <c r="N101" s="50">
        <f t="shared" si="34"/>
        <v>0</v>
      </c>
      <c r="O101" s="50">
        <f t="shared" si="34"/>
        <v>0</v>
      </c>
      <c r="P101" s="50">
        <f t="shared" si="34"/>
        <v>0</v>
      </c>
      <c r="Q101" s="50">
        <f t="shared" si="34"/>
        <v>0</v>
      </c>
      <c r="R101" s="50">
        <f t="shared" si="34"/>
        <v>0</v>
      </c>
      <c r="S101" s="50">
        <f t="shared" si="34"/>
        <v>0</v>
      </c>
      <c r="T101" s="50">
        <f t="shared" si="34"/>
        <v>0</v>
      </c>
      <c r="U101" s="50">
        <f t="shared" si="34"/>
        <v>0</v>
      </c>
      <c r="V101" s="50">
        <f t="shared" si="34"/>
        <v>0</v>
      </c>
      <c r="W101" s="50">
        <f t="shared" si="34"/>
        <v>0</v>
      </c>
      <c r="X101" s="50">
        <f t="shared" si="34"/>
        <v>0</v>
      </c>
      <c r="Y101" s="50">
        <f t="shared" si="34"/>
        <v>0</v>
      </c>
      <c r="Z101" s="50">
        <f t="shared" si="34"/>
        <v>0</v>
      </c>
      <c r="AA101" s="50">
        <f t="shared" si="34"/>
        <v>0</v>
      </c>
      <c r="AB101" s="50">
        <f t="shared" si="34"/>
        <v>0</v>
      </c>
      <c r="AC101" s="50">
        <f t="shared" si="34"/>
        <v>0</v>
      </c>
      <c r="AD101" s="50">
        <f t="shared" si="34"/>
        <v>0</v>
      </c>
      <c r="AE101" s="50">
        <f t="shared" si="34"/>
        <v>0</v>
      </c>
      <c r="AF101" s="50">
        <f t="shared" si="34"/>
        <v>0</v>
      </c>
      <c r="AG101" s="50">
        <f t="shared" si="34"/>
        <v>0</v>
      </c>
      <c r="AH101" s="50">
        <f t="shared" si="34"/>
        <v>0</v>
      </c>
      <c r="AI101" s="50">
        <f t="shared" si="34"/>
        <v>0</v>
      </c>
      <c r="AJ101" s="50">
        <f t="shared" si="34"/>
        <v>0</v>
      </c>
      <c r="AK101" s="50">
        <f>COUNTIF(F101:AJ101,1)</f>
        <v>0</v>
      </c>
    </row>
    <row r="102" spans="5:37" ht="13.5" hidden="1" customHeight="1">
      <c r="E102" s="48" t="s">
        <v>108</v>
      </c>
      <c r="F102" s="50">
        <f t="shared" ref="F102:AJ102" si="35">IF(COUNTIF(G$11:G$30,$E102)=0,0,1)</f>
        <v>0</v>
      </c>
      <c r="G102" s="50">
        <f t="shared" si="35"/>
        <v>0</v>
      </c>
      <c r="H102" s="50">
        <f t="shared" si="35"/>
        <v>0</v>
      </c>
      <c r="I102" s="50">
        <f t="shared" si="35"/>
        <v>0</v>
      </c>
      <c r="J102" s="50">
        <f t="shared" si="35"/>
        <v>0</v>
      </c>
      <c r="K102" s="50">
        <f t="shared" si="35"/>
        <v>0</v>
      </c>
      <c r="L102" s="50">
        <f t="shared" si="35"/>
        <v>0</v>
      </c>
      <c r="M102" s="50">
        <f t="shared" si="35"/>
        <v>0</v>
      </c>
      <c r="N102" s="50">
        <f t="shared" si="35"/>
        <v>0</v>
      </c>
      <c r="O102" s="50">
        <f t="shared" si="35"/>
        <v>0</v>
      </c>
      <c r="P102" s="50">
        <f t="shared" si="35"/>
        <v>0</v>
      </c>
      <c r="Q102" s="50">
        <f t="shared" si="35"/>
        <v>0</v>
      </c>
      <c r="R102" s="50">
        <f t="shared" si="35"/>
        <v>0</v>
      </c>
      <c r="S102" s="50">
        <f t="shared" si="35"/>
        <v>0</v>
      </c>
      <c r="T102" s="50">
        <f t="shared" si="35"/>
        <v>0</v>
      </c>
      <c r="U102" s="50">
        <f t="shared" si="35"/>
        <v>0</v>
      </c>
      <c r="V102" s="50">
        <f t="shared" si="35"/>
        <v>0</v>
      </c>
      <c r="W102" s="50">
        <f t="shared" si="35"/>
        <v>0</v>
      </c>
      <c r="X102" s="50">
        <f t="shared" si="35"/>
        <v>0</v>
      </c>
      <c r="Y102" s="50">
        <f t="shared" si="35"/>
        <v>0</v>
      </c>
      <c r="Z102" s="50">
        <f t="shared" si="35"/>
        <v>0</v>
      </c>
      <c r="AA102" s="50">
        <f t="shared" si="35"/>
        <v>0</v>
      </c>
      <c r="AB102" s="50">
        <f t="shared" si="35"/>
        <v>0</v>
      </c>
      <c r="AC102" s="50">
        <f t="shared" si="35"/>
        <v>0</v>
      </c>
      <c r="AD102" s="50">
        <f t="shared" si="35"/>
        <v>0</v>
      </c>
      <c r="AE102" s="50">
        <f t="shared" si="35"/>
        <v>0</v>
      </c>
      <c r="AF102" s="50">
        <f t="shared" si="35"/>
        <v>0</v>
      </c>
      <c r="AG102" s="50">
        <f t="shared" si="35"/>
        <v>0</v>
      </c>
      <c r="AH102" s="50">
        <f t="shared" si="35"/>
        <v>0</v>
      </c>
      <c r="AI102" s="50">
        <f t="shared" si="35"/>
        <v>0</v>
      </c>
      <c r="AJ102" s="50">
        <f t="shared" si="35"/>
        <v>0</v>
      </c>
      <c r="AK102" s="50">
        <f>COUNTIF(F102:AJ102,1)</f>
        <v>0</v>
      </c>
    </row>
    <row r="103" spans="5:37" ht="13.5" hidden="1" customHeight="1">
      <c r="E103" s="48" t="s">
        <v>109</v>
      </c>
      <c r="F103" s="50">
        <f t="shared" ref="F103:AJ103" si="36">IF(COUNTIF(G$11:G$30,$E103)=0,0,1)</f>
        <v>0</v>
      </c>
      <c r="G103" s="50">
        <f t="shared" si="36"/>
        <v>0</v>
      </c>
      <c r="H103" s="50">
        <f t="shared" si="36"/>
        <v>0</v>
      </c>
      <c r="I103" s="50">
        <f t="shared" si="36"/>
        <v>0</v>
      </c>
      <c r="J103" s="50">
        <f t="shared" si="36"/>
        <v>0</v>
      </c>
      <c r="K103" s="50">
        <f t="shared" si="36"/>
        <v>0</v>
      </c>
      <c r="L103" s="50">
        <f t="shared" si="36"/>
        <v>0</v>
      </c>
      <c r="M103" s="50">
        <f t="shared" si="36"/>
        <v>0</v>
      </c>
      <c r="N103" s="50">
        <f t="shared" si="36"/>
        <v>0</v>
      </c>
      <c r="O103" s="50">
        <f t="shared" si="36"/>
        <v>0</v>
      </c>
      <c r="P103" s="50">
        <f t="shared" si="36"/>
        <v>0</v>
      </c>
      <c r="Q103" s="50">
        <f t="shared" si="36"/>
        <v>0</v>
      </c>
      <c r="R103" s="50">
        <f t="shared" si="36"/>
        <v>0</v>
      </c>
      <c r="S103" s="50">
        <f t="shared" si="36"/>
        <v>0</v>
      </c>
      <c r="T103" s="50">
        <f t="shared" si="36"/>
        <v>0</v>
      </c>
      <c r="U103" s="50">
        <f t="shared" si="36"/>
        <v>0</v>
      </c>
      <c r="V103" s="50">
        <f t="shared" si="36"/>
        <v>0</v>
      </c>
      <c r="W103" s="50">
        <f t="shared" si="36"/>
        <v>0</v>
      </c>
      <c r="X103" s="50">
        <f t="shared" si="36"/>
        <v>0</v>
      </c>
      <c r="Y103" s="50">
        <f t="shared" si="36"/>
        <v>0</v>
      </c>
      <c r="Z103" s="50">
        <f t="shared" si="36"/>
        <v>0</v>
      </c>
      <c r="AA103" s="50">
        <f t="shared" si="36"/>
        <v>0</v>
      </c>
      <c r="AB103" s="50">
        <f t="shared" si="36"/>
        <v>0</v>
      </c>
      <c r="AC103" s="50">
        <f t="shared" si="36"/>
        <v>0</v>
      </c>
      <c r="AD103" s="50">
        <f t="shared" si="36"/>
        <v>0</v>
      </c>
      <c r="AE103" s="50">
        <f t="shared" si="36"/>
        <v>0</v>
      </c>
      <c r="AF103" s="50">
        <f t="shared" si="36"/>
        <v>0</v>
      </c>
      <c r="AG103" s="50">
        <f t="shared" si="36"/>
        <v>0</v>
      </c>
      <c r="AH103" s="50">
        <f t="shared" si="36"/>
        <v>0</v>
      </c>
      <c r="AI103" s="50">
        <f t="shared" si="36"/>
        <v>0</v>
      </c>
      <c r="AJ103" s="50">
        <f t="shared" si="36"/>
        <v>0</v>
      </c>
      <c r="AK103" s="50">
        <f>COUNTIF(F103:AJ103,1)</f>
        <v>0</v>
      </c>
    </row>
    <row r="104" spans="5:37" ht="13.5" hidden="1" customHeight="1">
      <c r="E104" s="48" t="s">
        <v>66</v>
      </c>
      <c r="F104" s="50">
        <f t="shared" ref="F104:AJ104" si="37">IF(COUNTIF(G$11:G$30,$E104)=0,0,1)</f>
        <v>0</v>
      </c>
      <c r="G104" s="50">
        <f t="shared" si="37"/>
        <v>0</v>
      </c>
      <c r="H104" s="50">
        <f t="shared" si="37"/>
        <v>0</v>
      </c>
      <c r="I104" s="50">
        <f t="shared" si="37"/>
        <v>0</v>
      </c>
      <c r="J104" s="50">
        <f t="shared" si="37"/>
        <v>0</v>
      </c>
      <c r="K104" s="50">
        <f t="shared" si="37"/>
        <v>0</v>
      </c>
      <c r="L104" s="50">
        <f t="shared" si="37"/>
        <v>0</v>
      </c>
      <c r="M104" s="50">
        <f t="shared" si="37"/>
        <v>0</v>
      </c>
      <c r="N104" s="50">
        <f t="shared" si="37"/>
        <v>0</v>
      </c>
      <c r="O104" s="50">
        <f t="shared" si="37"/>
        <v>0</v>
      </c>
      <c r="P104" s="50">
        <f t="shared" si="37"/>
        <v>0</v>
      </c>
      <c r="Q104" s="50">
        <f t="shared" si="37"/>
        <v>0</v>
      </c>
      <c r="R104" s="50">
        <f t="shared" si="37"/>
        <v>0</v>
      </c>
      <c r="S104" s="50">
        <f t="shared" si="37"/>
        <v>0</v>
      </c>
      <c r="T104" s="50">
        <f t="shared" si="37"/>
        <v>0</v>
      </c>
      <c r="U104" s="50">
        <f t="shared" si="37"/>
        <v>0</v>
      </c>
      <c r="V104" s="50">
        <f t="shared" si="37"/>
        <v>0</v>
      </c>
      <c r="W104" s="50">
        <f t="shared" si="37"/>
        <v>0</v>
      </c>
      <c r="X104" s="50">
        <f t="shared" si="37"/>
        <v>0</v>
      </c>
      <c r="Y104" s="50">
        <f t="shared" si="37"/>
        <v>0</v>
      </c>
      <c r="Z104" s="50">
        <f t="shared" si="37"/>
        <v>0</v>
      </c>
      <c r="AA104" s="50">
        <f t="shared" si="37"/>
        <v>0</v>
      </c>
      <c r="AB104" s="50">
        <f t="shared" si="37"/>
        <v>0</v>
      </c>
      <c r="AC104" s="50">
        <f t="shared" si="37"/>
        <v>0</v>
      </c>
      <c r="AD104" s="50">
        <f t="shared" si="37"/>
        <v>0</v>
      </c>
      <c r="AE104" s="50">
        <f t="shared" si="37"/>
        <v>0</v>
      </c>
      <c r="AF104" s="50">
        <f t="shared" si="37"/>
        <v>0</v>
      </c>
      <c r="AG104" s="50">
        <f t="shared" si="37"/>
        <v>0</v>
      </c>
      <c r="AH104" s="50">
        <f t="shared" si="37"/>
        <v>0</v>
      </c>
      <c r="AI104" s="50">
        <f t="shared" si="37"/>
        <v>0</v>
      </c>
      <c r="AJ104" s="50">
        <f t="shared" si="37"/>
        <v>0</v>
      </c>
      <c r="AK104" s="50">
        <f t="shared" si="25"/>
        <v>0</v>
      </c>
    </row>
    <row r="105" spans="5:37" ht="13.5" hidden="1" customHeight="1">
      <c r="E105" s="48" t="s">
        <v>67</v>
      </c>
      <c r="F105" s="50">
        <f t="shared" ref="F105:AJ105" si="38">IF(COUNTIF(G$11:G$30,$E105)=0,0,1)</f>
        <v>0</v>
      </c>
      <c r="G105" s="50">
        <f t="shared" si="38"/>
        <v>0</v>
      </c>
      <c r="H105" s="50">
        <f t="shared" si="38"/>
        <v>0</v>
      </c>
      <c r="I105" s="50">
        <f t="shared" si="38"/>
        <v>0</v>
      </c>
      <c r="J105" s="50">
        <f t="shared" si="38"/>
        <v>0</v>
      </c>
      <c r="K105" s="50">
        <f t="shared" si="38"/>
        <v>0</v>
      </c>
      <c r="L105" s="50">
        <f t="shared" si="38"/>
        <v>0</v>
      </c>
      <c r="M105" s="50">
        <f t="shared" si="38"/>
        <v>0</v>
      </c>
      <c r="N105" s="50">
        <f t="shared" si="38"/>
        <v>0</v>
      </c>
      <c r="O105" s="50">
        <f t="shared" si="38"/>
        <v>0</v>
      </c>
      <c r="P105" s="50">
        <f t="shared" si="38"/>
        <v>0</v>
      </c>
      <c r="Q105" s="50">
        <f t="shared" si="38"/>
        <v>0</v>
      </c>
      <c r="R105" s="50">
        <f t="shared" si="38"/>
        <v>0</v>
      </c>
      <c r="S105" s="50">
        <f t="shared" si="38"/>
        <v>0</v>
      </c>
      <c r="T105" s="50">
        <f t="shared" si="38"/>
        <v>0</v>
      </c>
      <c r="U105" s="50">
        <f t="shared" si="38"/>
        <v>0</v>
      </c>
      <c r="V105" s="50">
        <f t="shared" si="38"/>
        <v>0</v>
      </c>
      <c r="W105" s="50">
        <f t="shared" si="38"/>
        <v>0</v>
      </c>
      <c r="X105" s="50">
        <f t="shared" si="38"/>
        <v>0</v>
      </c>
      <c r="Y105" s="50">
        <f t="shared" si="38"/>
        <v>0</v>
      </c>
      <c r="Z105" s="50">
        <f t="shared" si="38"/>
        <v>0</v>
      </c>
      <c r="AA105" s="50">
        <f t="shared" si="38"/>
        <v>0</v>
      </c>
      <c r="AB105" s="50">
        <f t="shared" si="38"/>
        <v>0</v>
      </c>
      <c r="AC105" s="50">
        <f t="shared" si="38"/>
        <v>0</v>
      </c>
      <c r="AD105" s="50">
        <f t="shared" si="38"/>
        <v>0</v>
      </c>
      <c r="AE105" s="50">
        <f t="shared" si="38"/>
        <v>0</v>
      </c>
      <c r="AF105" s="50">
        <f t="shared" si="38"/>
        <v>0</v>
      </c>
      <c r="AG105" s="50">
        <f t="shared" si="38"/>
        <v>0</v>
      </c>
      <c r="AH105" s="50">
        <f t="shared" si="38"/>
        <v>0</v>
      </c>
      <c r="AI105" s="50">
        <f t="shared" si="38"/>
        <v>0</v>
      </c>
      <c r="AJ105" s="50">
        <f t="shared" si="38"/>
        <v>0</v>
      </c>
      <c r="AK105" s="50">
        <f t="shared" si="25"/>
        <v>0</v>
      </c>
    </row>
    <row r="106" spans="5:37" ht="13.5" hidden="1" customHeight="1">
      <c r="E106" s="48" t="s">
        <v>68</v>
      </c>
      <c r="F106" s="50">
        <f t="shared" ref="F106:AJ106" si="39">IF(COUNTIF(G$11:G$30,$E106)=0,0,1)</f>
        <v>0</v>
      </c>
      <c r="G106" s="50">
        <f t="shared" si="39"/>
        <v>0</v>
      </c>
      <c r="H106" s="50">
        <f t="shared" si="39"/>
        <v>0</v>
      </c>
      <c r="I106" s="50">
        <f t="shared" si="39"/>
        <v>0</v>
      </c>
      <c r="J106" s="50">
        <f t="shared" si="39"/>
        <v>0</v>
      </c>
      <c r="K106" s="50">
        <f t="shared" si="39"/>
        <v>0</v>
      </c>
      <c r="L106" s="50">
        <f t="shared" si="39"/>
        <v>0</v>
      </c>
      <c r="M106" s="50">
        <f t="shared" si="39"/>
        <v>0</v>
      </c>
      <c r="N106" s="50">
        <f t="shared" si="39"/>
        <v>0</v>
      </c>
      <c r="O106" s="50">
        <f t="shared" si="39"/>
        <v>0</v>
      </c>
      <c r="P106" s="50">
        <f t="shared" si="39"/>
        <v>0</v>
      </c>
      <c r="Q106" s="50">
        <f t="shared" si="39"/>
        <v>0</v>
      </c>
      <c r="R106" s="50">
        <f t="shared" si="39"/>
        <v>0</v>
      </c>
      <c r="S106" s="50">
        <f t="shared" si="39"/>
        <v>0</v>
      </c>
      <c r="T106" s="50">
        <f t="shared" si="39"/>
        <v>0</v>
      </c>
      <c r="U106" s="50">
        <f t="shared" si="39"/>
        <v>0</v>
      </c>
      <c r="V106" s="50">
        <f t="shared" si="39"/>
        <v>0</v>
      </c>
      <c r="W106" s="50">
        <f t="shared" si="39"/>
        <v>0</v>
      </c>
      <c r="X106" s="50">
        <f t="shared" si="39"/>
        <v>0</v>
      </c>
      <c r="Y106" s="50">
        <f t="shared" si="39"/>
        <v>0</v>
      </c>
      <c r="Z106" s="50">
        <f t="shared" si="39"/>
        <v>0</v>
      </c>
      <c r="AA106" s="50">
        <f t="shared" si="39"/>
        <v>0</v>
      </c>
      <c r="AB106" s="50">
        <f t="shared" si="39"/>
        <v>0</v>
      </c>
      <c r="AC106" s="50">
        <f t="shared" si="39"/>
        <v>0</v>
      </c>
      <c r="AD106" s="50">
        <f t="shared" si="39"/>
        <v>0</v>
      </c>
      <c r="AE106" s="50">
        <f t="shared" si="39"/>
        <v>0</v>
      </c>
      <c r="AF106" s="50">
        <f t="shared" si="39"/>
        <v>0</v>
      </c>
      <c r="AG106" s="50">
        <f t="shared" si="39"/>
        <v>0</v>
      </c>
      <c r="AH106" s="50">
        <f t="shared" si="39"/>
        <v>0</v>
      </c>
      <c r="AI106" s="50">
        <f t="shared" si="39"/>
        <v>0</v>
      </c>
      <c r="AJ106" s="50">
        <f t="shared" si="39"/>
        <v>0</v>
      </c>
      <c r="AK106" s="50">
        <f t="shared" si="25"/>
        <v>0</v>
      </c>
    </row>
    <row r="107" spans="5:37" ht="13.5" customHeight="1"/>
  </sheetData>
  <sheetProtection formatCells="0"/>
  <mergeCells count="504">
    <mergeCell ref="BF45:BF46"/>
    <mergeCell ref="BF47:BF48"/>
    <mergeCell ref="BF49:BF50"/>
    <mergeCell ref="BF51:BF52"/>
    <mergeCell ref="BF53:BF54"/>
    <mergeCell ref="BF55:BF56"/>
    <mergeCell ref="BF57:BF58"/>
    <mergeCell ref="AM5:AO5"/>
    <mergeCell ref="BF3:BG3"/>
    <mergeCell ref="BF5:BG5"/>
    <mergeCell ref="BF7:BF8"/>
    <mergeCell ref="BF9:BF10"/>
    <mergeCell ref="BF11:BF12"/>
    <mergeCell ref="BF13:BF14"/>
    <mergeCell ref="BF15:BF16"/>
    <mergeCell ref="BF17:BF18"/>
    <mergeCell ref="BG53:BG54"/>
    <mergeCell ref="AR49:AR54"/>
    <mergeCell ref="BB55:BB56"/>
    <mergeCell ref="BC55:BC56"/>
    <mergeCell ref="BD55:BD56"/>
    <mergeCell ref="BE55:BE56"/>
    <mergeCell ref="BG55:BG56"/>
    <mergeCell ref="AS53:AS54"/>
    <mergeCell ref="AR63:AT63"/>
    <mergeCell ref="AR55:AT56"/>
    <mergeCell ref="AU55:AU56"/>
    <mergeCell ref="AV55:AV56"/>
    <mergeCell ref="AW55:AW56"/>
    <mergeCell ref="AX55:AX56"/>
    <mergeCell ref="AY55:AY56"/>
    <mergeCell ref="AZ55:AZ56"/>
    <mergeCell ref="BA55:BA56"/>
    <mergeCell ref="AT53:AT54"/>
    <mergeCell ref="AU53:AU54"/>
    <mergeCell ref="AV53:AV54"/>
    <mergeCell ref="AW53:AW54"/>
    <mergeCell ref="AX53:AX54"/>
    <mergeCell ref="AY53:AY54"/>
    <mergeCell ref="AZ53:AZ54"/>
    <mergeCell ref="BA53:BA54"/>
    <mergeCell ref="BB49:BB50"/>
    <mergeCell ref="AU49:AU50"/>
    <mergeCell ref="AV49:AV50"/>
    <mergeCell ref="AW49:AW50"/>
    <mergeCell ref="AX49:AX50"/>
    <mergeCell ref="AY49:AY50"/>
    <mergeCell ref="AZ49:AZ50"/>
    <mergeCell ref="BA49:BA50"/>
    <mergeCell ref="BC49:BC50"/>
    <mergeCell ref="BD49:BD50"/>
    <mergeCell ref="BE49:BE50"/>
    <mergeCell ref="BB53:BB54"/>
    <mergeCell ref="BC53:BC54"/>
    <mergeCell ref="BD53:BD54"/>
    <mergeCell ref="BE53:BE54"/>
    <mergeCell ref="BG49:BG50"/>
    <mergeCell ref="AS51:AS52"/>
    <mergeCell ref="AT51:AT52"/>
    <mergeCell ref="AU51:AU52"/>
    <mergeCell ref="AV51:AV52"/>
    <mergeCell ref="AW51:AW52"/>
    <mergeCell ref="AX51:AX52"/>
    <mergeCell ref="AY51:AY52"/>
    <mergeCell ref="AZ51:AZ52"/>
    <mergeCell ref="BA51:BA52"/>
    <mergeCell ref="BB51:BB52"/>
    <mergeCell ref="BC51:BC52"/>
    <mergeCell ref="BD51:BD52"/>
    <mergeCell ref="BE51:BE52"/>
    <mergeCell ref="BG51:BG52"/>
    <mergeCell ref="AS49:AS50"/>
    <mergeCell ref="AT49:AT50"/>
    <mergeCell ref="BI9:BJ9"/>
    <mergeCell ref="BI11:BL11"/>
    <mergeCell ref="BN12:BN15"/>
    <mergeCell ref="BO12:BO15"/>
    <mergeCell ref="AR59:AT59"/>
    <mergeCell ref="AR60:AT60"/>
    <mergeCell ref="AR61:AT61"/>
    <mergeCell ref="AR62:AT62"/>
    <mergeCell ref="BE47:BE48"/>
    <mergeCell ref="BG47:BG48"/>
    <mergeCell ref="AR57:AT58"/>
    <mergeCell ref="AU57:AU58"/>
    <mergeCell ref="AV57:AV58"/>
    <mergeCell ref="AW57:AW58"/>
    <mergeCell ref="AX57:AX58"/>
    <mergeCell ref="AY57:AY58"/>
    <mergeCell ref="AZ57:AZ58"/>
    <mergeCell ref="BA57:BA58"/>
    <mergeCell ref="BB57:BB58"/>
    <mergeCell ref="BC57:BC58"/>
    <mergeCell ref="BD57:BD58"/>
    <mergeCell ref="BE57:BE58"/>
    <mergeCell ref="BG57:BG58"/>
    <mergeCell ref="BC45:BC46"/>
    <mergeCell ref="BB47:BB48"/>
    <mergeCell ref="BC47:BC48"/>
    <mergeCell ref="BD47:BD48"/>
    <mergeCell ref="AX45:AX46"/>
    <mergeCell ref="AY45:AY46"/>
    <mergeCell ref="AZ45:AZ46"/>
    <mergeCell ref="BA45:BA46"/>
    <mergeCell ref="BB45:BB46"/>
    <mergeCell ref="AS45:AS46"/>
    <mergeCell ref="AT45:AT46"/>
    <mergeCell ref="AU45:AU46"/>
    <mergeCell ref="AV45:AV46"/>
    <mergeCell ref="AS47:AS48"/>
    <mergeCell ref="AT47:AT48"/>
    <mergeCell ref="AU47:AU48"/>
    <mergeCell ref="AV47:AV48"/>
    <mergeCell ref="AW47:AW48"/>
    <mergeCell ref="AX47:AX48"/>
    <mergeCell ref="AY47:AY48"/>
    <mergeCell ref="AZ47:AZ48"/>
    <mergeCell ref="BA47:BA48"/>
    <mergeCell ref="AW45:AW46"/>
    <mergeCell ref="BD45:BD46"/>
    <mergeCell ref="BG41:BG42"/>
    <mergeCell ref="AS43:AS44"/>
    <mergeCell ref="AT43:AT44"/>
    <mergeCell ref="AU43:AU44"/>
    <mergeCell ref="AV43:AV44"/>
    <mergeCell ref="AW43:AW44"/>
    <mergeCell ref="AX43:AX44"/>
    <mergeCell ref="AY43:AY44"/>
    <mergeCell ref="AZ43:AZ44"/>
    <mergeCell ref="BA43:BA44"/>
    <mergeCell ref="BB43:BB44"/>
    <mergeCell ref="BC43:BC44"/>
    <mergeCell ref="BD43:BD44"/>
    <mergeCell ref="BE43:BE44"/>
    <mergeCell ref="BG43:BG44"/>
    <mergeCell ref="BF41:BF42"/>
    <mergeCell ref="BF43:BF44"/>
    <mergeCell ref="BE45:BE46"/>
    <mergeCell ref="BG45:BG46"/>
    <mergeCell ref="BD39:BD40"/>
    <mergeCell ref="BE39:BE40"/>
    <mergeCell ref="BG39:BG40"/>
    <mergeCell ref="AS41:AS42"/>
    <mergeCell ref="AT41:AT42"/>
    <mergeCell ref="AU41:AU42"/>
    <mergeCell ref="AV41:AV42"/>
    <mergeCell ref="AW41:AW42"/>
    <mergeCell ref="AX41:AX42"/>
    <mergeCell ref="AY41:AY42"/>
    <mergeCell ref="AZ41:AZ42"/>
    <mergeCell ref="BA41:BA42"/>
    <mergeCell ref="BB41:BB42"/>
    <mergeCell ref="BC41:BC42"/>
    <mergeCell ref="BD41:BD42"/>
    <mergeCell ref="BE41:BE42"/>
    <mergeCell ref="AY39:AY40"/>
    <mergeCell ref="AZ39:AZ40"/>
    <mergeCell ref="BA39:BA40"/>
    <mergeCell ref="BB39:BB40"/>
    <mergeCell ref="BC39:BC40"/>
    <mergeCell ref="AV39:AV40"/>
    <mergeCell ref="AW39:AW40"/>
    <mergeCell ref="AX39:AX40"/>
    <mergeCell ref="BD37:BD38"/>
    <mergeCell ref="BE37:BE38"/>
    <mergeCell ref="BG37:BG38"/>
    <mergeCell ref="BA35:BA36"/>
    <mergeCell ref="BB35:BB36"/>
    <mergeCell ref="BC35:BC36"/>
    <mergeCell ref="BD35:BD36"/>
    <mergeCell ref="BE35:BE36"/>
    <mergeCell ref="AZ37:AZ38"/>
    <mergeCell ref="BA37:BA38"/>
    <mergeCell ref="BB37:BB38"/>
    <mergeCell ref="BC37:BC38"/>
    <mergeCell ref="AZ35:AZ36"/>
    <mergeCell ref="BG35:BG36"/>
    <mergeCell ref="BF35:BF36"/>
    <mergeCell ref="BF37:BF38"/>
    <mergeCell ref="BF39:BF40"/>
    <mergeCell ref="AV35:AV36"/>
    <mergeCell ref="AW35:AW36"/>
    <mergeCell ref="AX35:AX36"/>
    <mergeCell ref="AY35:AY36"/>
    <mergeCell ref="AU37:AU38"/>
    <mergeCell ref="AV37:AV38"/>
    <mergeCell ref="AW37:AW38"/>
    <mergeCell ref="AX37:AX38"/>
    <mergeCell ref="AY37:AY38"/>
    <mergeCell ref="BB33:BB34"/>
    <mergeCell ref="BC33:BC34"/>
    <mergeCell ref="BD33:BD34"/>
    <mergeCell ref="BE33:BE34"/>
    <mergeCell ref="BG33:BG34"/>
    <mergeCell ref="AW33:AW34"/>
    <mergeCell ref="AX33:AX34"/>
    <mergeCell ref="AY33:AY34"/>
    <mergeCell ref="AZ33:AZ34"/>
    <mergeCell ref="BA33:BA34"/>
    <mergeCell ref="BF33:BF34"/>
    <mergeCell ref="BB31:BB32"/>
    <mergeCell ref="BC31:BC32"/>
    <mergeCell ref="BD31:BD32"/>
    <mergeCell ref="BE31:BE32"/>
    <mergeCell ref="BG31:BG32"/>
    <mergeCell ref="AW31:AW32"/>
    <mergeCell ref="AX31:AX32"/>
    <mergeCell ref="AY31:AY32"/>
    <mergeCell ref="AZ31:AZ32"/>
    <mergeCell ref="BA31:BA32"/>
    <mergeCell ref="BF31:BF32"/>
    <mergeCell ref="BB29:BB30"/>
    <mergeCell ref="BC29:BC30"/>
    <mergeCell ref="BD29:BD30"/>
    <mergeCell ref="BE29:BE30"/>
    <mergeCell ref="BG29:BG30"/>
    <mergeCell ref="AW29:AW30"/>
    <mergeCell ref="AX29:AX30"/>
    <mergeCell ref="AY29:AY30"/>
    <mergeCell ref="AZ29:AZ30"/>
    <mergeCell ref="BA29:BA30"/>
    <mergeCell ref="BF29:BF30"/>
    <mergeCell ref="AV29:AV30"/>
    <mergeCell ref="AS31:AS32"/>
    <mergeCell ref="AT31:AT32"/>
    <mergeCell ref="AU31:AU32"/>
    <mergeCell ref="AV31:AV32"/>
    <mergeCell ref="AS33:AS34"/>
    <mergeCell ref="AT33:AT34"/>
    <mergeCell ref="AU33:AU34"/>
    <mergeCell ref="AV33:AV34"/>
    <mergeCell ref="BG27:BG28"/>
    <mergeCell ref="BA25:BA26"/>
    <mergeCell ref="BB25:BB26"/>
    <mergeCell ref="BC25:BC26"/>
    <mergeCell ref="BD25:BD26"/>
    <mergeCell ref="BE25:BE26"/>
    <mergeCell ref="AV25:AV26"/>
    <mergeCell ref="AW25:AW26"/>
    <mergeCell ref="AX25:AX26"/>
    <mergeCell ref="AY25:AY26"/>
    <mergeCell ref="AW27:AW28"/>
    <mergeCell ref="AX27:AX28"/>
    <mergeCell ref="AY27:AY28"/>
    <mergeCell ref="AZ27:AZ28"/>
    <mergeCell ref="BA27:BA28"/>
    <mergeCell ref="BB27:BB28"/>
    <mergeCell ref="BC27:BC28"/>
    <mergeCell ref="BD27:BD28"/>
    <mergeCell ref="BE27:BE28"/>
    <mergeCell ref="AZ25:AZ26"/>
    <mergeCell ref="BG25:BG26"/>
    <mergeCell ref="BF25:BF26"/>
    <mergeCell ref="BF27:BF28"/>
    <mergeCell ref="BB23:BB24"/>
    <mergeCell ref="BC23:BC24"/>
    <mergeCell ref="BD23:BD24"/>
    <mergeCell ref="BE23:BE24"/>
    <mergeCell ref="BG23:BG24"/>
    <mergeCell ref="AW23:AW24"/>
    <mergeCell ref="AX23:AX24"/>
    <mergeCell ref="AY23:AY24"/>
    <mergeCell ref="AZ23:AZ24"/>
    <mergeCell ref="BA23:BA24"/>
    <mergeCell ref="BF23:BF24"/>
    <mergeCell ref="BB21:BB22"/>
    <mergeCell ref="BC21:BC22"/>
    <mergeCell ref="BD21:BD22"/>
    <mergeCell ref="BE21:BE22"/>
    <mergeCell ref="BG21:BG22"/>
    <mergeCell ref="AW21:AW22"/>
    <mergeCell ref="AX21:AX22"/>
    <mergeCell ref="AY21:AY22"/>
    <mergeCell ref="AZ21:AZ22"/>
    <mergeCell ref="BA21:BA22"/>
    <mergeCell ref="BF21:BF22"/>
    <mergeCell ref="BB19:BB20"/>
    <mergeCell ref="BC19:BC20"/>
    <mergeCell ref="BD19:BD20"/>
    <mergeCell ref="BE19:BE20"/>
    <mergeCell ref="BG19:BG20"/>
    <mergeCell ref="AW19:AW20"/>
    <mergeCell ref="AX19:AX20"/>
    <mergeCell ref="AY19:AY20"/>
    <mergeCell ref="AZ19:AZ20"/>
    <mergeCell ref="BA19:BA20"/>
    <mergeCell ref="BF19:BF20"/>
    <mergeCell ref="AR19:AR28"/>
    <mergeCell ref="AS19:AS20"/>
    <mergeCell ref="AT19:AT20"/>
    <mergeCell ref="AU19:AU20"/>
    <mergeCell ref="AV19:AV20"/>
    <mergeCell ref="AS21:AS22"/>
    <mergeCell ref="AT21:AT22"/>
    <mergeCell ref="AU21:AU22"/>
    <mergeCell ref="AV21:AV22"/>
    <mergeCell ref="AS23:AS24"/>
    <mergeCell ref="AT23:AT24"/>
    <mergeCell ref="AU23:AU24"/>
    <mergeCell ref="AV23:AV24"/>
    <mergeCell ref="AS25:AS26"/>
    <mergeCell ref="AT25:AT26"/>
    <mergeCell ref="AU25:AU26"/>
    <mergeCell ref="AS27:AS28"/>
    <mergeCell ref="AT27:AT28"/>
    <mergeCell ref="AU27:AU28"/>
    <mergeCell ref="AV27:AV28"/>
    <mergeCell ref="BD17:BD18"/>
    <mergeCell ref="BE17:BE18"/>
    <mergeCell ref="BG17:BG18"/>
    <mergeCell ref="BA15:BA16"/>
    <mergeCell ref="BB15:BB16"/>
    <mergeCell ref="BC15:BC16"/>
    <mergeCell ref="BD15:BD16"/>
    <mergeCell ref="BE15:BE16"/>
    <mergeCell ref="AV15:AV16"/>
    <mergeCell ref="AW15:AW16"/>
    <mergeCell ref="AX15:AX16"/>
    <mergeCell ref="AY15:AY16"/>
    <mergeCell ref="AZ15:AZ16"/>
    <mergeCell ref="BG15:BG16"/>
    <mergeCell ref="AU17:AU18"/>
    <mergeCell ref="AV17:AV18"/>
    <mergeCell ref="AW17:AW18"/>
    <mergeCell ref="AX17:AX18"/>
    <mergeCell ref="AY17:AY18"/>
    <mergeCell ref="AZ17:AZ18"/>
    <mergeCell ref="BA17:BA18"/>
    <mergeCell ref="BB17:BB18"/>
    <mergeCell ref="BC17:BC18"/>
    <mergeCell ref="BB13:BB14"/>
    <mergeCell ref="BC13:BC14"/>
    <mergeCell ref="BD13:BD14"/>
    <mergeCell ref="BE13:BE14"/>
    <mergeCell ref="BG13:BG14"/>
    <mergeCell ref="AW13:AW14"/>
    <mergeCell ref="AX13:AX14"/>
    <mergeCell ref="AY13:AY14"/>
    <mergeCell ref="AZ13:AZ14"/>
    <mergeCell ref="BA13:BA14"/>
    <mergeCell ref="BB11:BB12"/>
    <mergeCell ref="BC11:BC12"/>
    <mergeCell ref="BD11:BD12"/>
    <mergeCell ref="BE11:BE12"/>
    <mergeCell ref="BG11:BG12"/>
    <mergeCell ref="AW11:AW12"/>
    <mergeCell ref="AX11:AX12"/>
    <mergeCell ref="AY11:AY12"/>
    <mergeCell ref="AZ11:AZ12"/>
    <mergeCell ref="BA11:BA12"/>
    <mergeCell ref="BB9:BB10"/>
    <mergeCell ref="BC9:BC10"/>
    <mergeCell ref="BD9:BD10"/>
    <mergeCell ref="BE9:BE10"/>
    <mergeCell ref="BG9:BG10"/>
    <mergeCell ref="AW9:AW10"/>
    <mergeCell ref="AX9:AX10"/>
    <mergeCell ref="AY9:AY10"/>
    <mergeCell ref="AZ9:AZ10"/>
    <mergeCell ref="BA9:BA10"/>
    <mergeCell ref="AW1:AW2"/>
    <mergeCell ref="AS3:AV5"/>
    <mergeCell ref="AW3:BB5"/>
    <mergeCell ref="BB7:BB8"/>
    <mergeCell ref="BC7:BC8"/>
    <mergeCell ref="BD7:BD8"/>
    <mergeCell ref="BE7:BE8"/>
    <mergeCell ref="BG7:BG8"/>
    <mergeCell ref="AW7:AW8"/>
    <mergeCell ref="AX7:AX8"/>
    <mergeCell ref="AY7:AY8"/>
    <mergeCell ref="AZ7:AZ8"/>
    <mergeCell ref="BA7:BA8"/>
    <mergeCell ref="AR7:AR8"/>
    <mergeCell ref="AS7:AS8"/>
    <mergeCell ref="AT7:AT8"/>
    <mergeCell ref="AU7:AU8"/>
    <mergeCell ref="AV7:AV8"/>
    <mergeCell ref="AV1:AV2"/>
    <mergeCell ref="AR9:AR18"/>
    <mergeCell ref="AS9:AS10"/>
    <mergeCell ref="AT9:AT10"/>
    <mergeCell ref="AU9:AU10"/>
    <mergeCell ref="AV9:AV10"/>
    <mergeCell ref="AS11:AS12"/>
    <mergeCell ref="AT11:AT12"/>
    <mergeCell ref="AU11:AU12"/>
    <mergeCell ref="AV11:AV12"/>
    <mergeCell ref="AS13:AS14"/>
    <mergeCell ref="AT13:AT14"/>
    <mergeCell ref="AU13:AU14"/>
    <mergeCell ref="AV13:AV14"/>
    <mergeCell ref="AS15:AS16"/>
    <mergeCell ref="AT15:AT16"/>
    <mergeCell ref="AU15:AU16"/>
    <mergeCell ref="AS17:AS18"/>
    <mergeCell ref="AT17:AT18"/>
    <mergeCell ref="H7:H10"/>
    <mergeCell ref="A1:E1"/>
    <mergeCell ref="AN1:AO1"/>
    <mergeCell ref="AN2:AO3"/>
    <mergeCell ref="A3:G5"/>
    <mergeCell ref="H3:Z5"/>
    <mergeCell ref="AB5:AD5"/>
    <mergeCell ref="AE5:AJ5"/>
    <mergeCell ref="A7:B10"/>
    <mergeCell ref="C7:C10"/>
    <mergeCell ref="D7:D10"/>
    <mergeCell ref="F7:F10"/>
    <mergeCell ref="G7:G10"/>
    <mergeCell ref="T7:T10"/>
    <mergeCell ref="I7:I10"/>
    <mergeCell ref="J7:J10"/>
    <mergeCell ref="K7:K10"/>
    <mergeCell ref="L7:L10"/>
    <mergeCell ref="AM7:AM10"/>
    <mergeCell ref="AN7:AN10"/>
    <mergeCell ref="AO7:AO10"/>
    <mergeCell ref="M7:M10"/>
    <mergeCell ref="N7:N10"/>
    <mergeCell ref="O7:O10"/>
    <mergeCell ref="A11:A31"/>
    <mergeCell ref="E7:E10"/>
    <mergeCell ref="AG7:AG10"/>
    <mergeCell ref="AH7:AH10"/>
    <mergeCell ref="AI7:AI10"/>
    <mergeCell ref="AJ7:AJ10"/>
    <mergeCell ref="AK7:AK10"/>
    <mergeCell ref="AL7:AL10"/>
    <mergeCell ref="AA7:AA10"/>
    <mergeCell ref="AB7:AB10"/>
    <mergeCell ref="AC7:AC10"/>
    <mergeCell ref="AD7:AD10"/>
    <mergeCell ref="AE7:AE10"/>
    <mergeCell ref="P7:P10"/>
    <mergeCell ref="Q7:Q10"/>
    <mergeCell ref="R7:R10"/>
    <mergeCell ref="S7:S10"/>
    <mergeCell ref="AF7:AF10"/>
    <mergeCell ref="U7:U10"/>
    <mergeCell ref="V7:V10"/>
    <mergeCell ref="W7:W10"/>
    <mergeCell ref="X7:X10"/>
    <mergeCell ref="Y7:Y10"/>
    <mergeCell ref="Z7:Z10"/>
    <mergeCell ref="AR39:AR48"/>
    <mergeCell ref="AS39:AS40"/>
    <mergeCell ref="AT39:AT40"/>
    <mergeCell ref="AU39:AU40"/>
    <mergeCell ref="A35:B36"/>
    <mergeCell ref="C35:D36"/>
    <mergeCell ref="F35:F36"/>
    <mergeCell ref="G35:AK35"/>
    <mergeCell ref="AL36:AL47"/>
    <mergeCell ref="C43:D43"/>
    <mergeCell ref="C44:D44"/>
    <mergeCell ref="C45:D45"/>
    <mergeCell ref="C40:D40"/>
    <mergeCell ref="C41:D41"/>
    <mergeCell ref="C42:D42"/>
    <mergeCell ref="AR29:AR38"/>
    <mergeCell ref="AS29:AS30"/>
    <mergeCell ref="AT29:AT30"/>
    <mergeCell ref="AU29:AU30"/>
    <mergeCell ref="AS35:AS36"/>
    <mergeCell ref="AT35:AT36"/>
    <mergeCell ref="AU35:AU36"/>
    <mergeCell ref="AS37:AS38"/>
    <mergeCell ref="AT37:AT38"/>
    <mergeCell ref="W52:Y52"/>
    <mergeCell ref="W53:Y53"/>
    <mergeCell ref="W54:Y54"/>
    <mergeCell ref="W55:Y55"/>
    <mergeCell ref="AM45:AM47"/>
    <mergeCell ref="AN45:AN47"/>
    <mergeCell ref="AO45:AO47"/>
    <mergeCell ref="C46:D46"/>
    <mergeCell ref="C47:D47"/>
    <mergeCell ref="C48:D48"/>
    <mergeCell ref="A52:E55"/>
    <mergeCell ref="CC8:CC10"/>
    <mergeCell ref="CD8:CD10"/>
    <mergeCell ref="CE8:CE10"/>
    <mergeCell ref="CF8:CF10"/>
    <mergeCell ref="E35:E36"/>
    <mergeCell ref="B31:F31"/>
    <mergeCell ref="A32:F32"/>
    <mergeCell ref="A33:F33"/>
    <mergeCell ref="AM36:AM38"/>
    <mergeCell ref="AN36:AN38"/>
    <mergeCell ref="AO36:AO38"/>
    <mergeCell ref="A37:B50"/>
    <mergeCell ref="C37:D37"/>
    <mergeCell ref="C38:D38"/>
    <mergeCell ref="C39:D39"/>
    <mergeCell ref="C50:F50"/>
    <mergeCell ref="CB8:CB10"/>
    <mergeCell ref="C49:D49"/>
    <mergeCell ref="AO39:AO41"/>
    <mergeCell ref="AM42:AM44"/>
    <mergeCell ref="AN42:AN44"/>
    <mergeCell ref="AO42:AO44"/>
    <mergeCell ref="AM39:AM41"/>
    <mergeCell ref="AN39:AN41"/>
  </mergeCells>
  <phoneticPr fontId="5"/>
  <conditionalFormatting sqref="B11:B30 E11:AJ30 F37:AJ49">
    <cfRule type="containsBlanks" dxfId="135" priority="8">
      <formula>LEN(TRIM(B11))=0</formula>
    </cfRule>
  </conditionalFormatting>
  <conditionalFormatting sqref="G53:V53">
    <cfRule type="containsBlanks" dxfId="134" priority="20" stopIfTrue="1">
      <formula>LEN(TRIM(G53))=0</formula>
    </cfRule>
  </conditionalFormatting>
  <conditionalFormatting sqref="G7:AJ10 G36:AJ36">
    <cfRule type="expression" dxfId="132" priority="18" stopIfTrue="1">
      <formula>WEEKDAY(G7,1)=1</formula>
    </cfRule>
    <cfRule type="expression" dxfId="131" priority="19" stopIfTrue="1">
      <formula>WEEKDAY(G7,1)=7</formula>
    </cfRule>
  </conditionalFormatting>
  <conditionalFormatting sqref="G33:AJ33">
    <cfRule type="containsBlanks" dxfId="130" priority="21" stopIfTrue="1">
      <formula>LEN(TRIM(G33))=0</formula>
    </cfRule>
  </conditionalFormatting>
  <conditionalFormatting sqref="AE5:AJ5 AM5">
    <cfRule type="containsBlanks" dxfId="129" priority="17" stopIfTrue="1">
      <formula>LEN(TRIM(AE5))=0</formula>
    </cfRule>
  </conditionalFormatting>
  <conditionalFormatting sqref="AS9:AS54 AU9:AU54">
    <cfRule type="containsBlanks" dxfId="128" priority="24" stopIfTrue="1">
      <formula>LEN(TRIM(AS9))=0</formula>
    </cfRule>
  </conditionalFormatting>
  <conditionalFormatting sqref="AV9:AV54 BG9:BG54">
    <cfRule type="containsBlanks" dxfId="127" priority="6" stopIfTrue="1">
      <formula>LEN(TRIM(AV9))=0</formula>
    </cfRule>
  </conditionalFormatting>
  <conditionalFormatting sqref="AW1:AW2">
    <cfRule type="containsBlanks" dxfId="126" priority="23" stopIfTrue="1">
      <formula>LEN(TRIM(AW1))=0</formula>
    </cfRule>
  </conditionalFormatting>
  <conditionalFormatting sqref="AZ9:AZ28 BB9:BB28 BC19:BD28 AX19:AX48 BE19:BE48 BD29:BD48">
    <cfRule type="containsBlanks" dxfId="125" priority="15" stopIfTrue="1">
      <formula>LEN(TRIM(AX9))=0</formula>
    </cfRule>
  </conditionalFormatting>
  <conditionalFormatting sqref="BF3 BF5">
    <cfRule type="containsBlanks" dxfId="124" priority="14" stopIfTrue="1">
      <formula>LEN(TRIM(BF3))=0</formula>
    </cfRule>
  </conditionalFormatting>
  <conditionalFormatting sqref="BF49:BF54">
    <cfRule type="containsBlanks" dxfId="123" priority="2">
      <formula>LEN(TRIM(BF49))=0</formula>
    </cfRule>
  </conditionalFormatting>
  <dataValidations count="5">
    <dataValidation type="list" allowBlank="1" showInputMessage="1" showErrorMessage="1" sqref="G37:AK49 KE37:LI49 UA37:VE49 ADW37:AFA49 ANS37:AOW49 AXO37:AYS49 BHK37:BIO49 BRG37:BSK49 CBC37:CCG49 CKY37:CMC49 CUU37:CVY49 DEQ37:DFU49 DOM37:DPQ49 DYI37:DZM49 EIE37:EJI49 ESA37:ETE49 FBW37:FDA49 FLS37:FMW49 FVO37:FWS49 GFK37:GGO49 GPG37:GQK49 GZC37:HAG49 HIY37:HKC49 HSU37:HTY49 ICQ37:IDU49 IMM37:INQ49 IWI37:IXM49 JGE37:JHI49 JQA37:JRE49 JZW37:KBA49 KJS37:KKW49 KTO37:KUS49 LDK37:LEO49 LNG37:LOK49 LXC37:LYG49 MGY37:MIC49 MQU37:MRY49 NAQ37:NBU49 NKM37:NLQ49 NUI37:NVM49 OEE37:OFI49 OOA37:OPE49 OXW37:OZA49 PHS37:PIW49 PRO37:PSS49 QBK37:QCO49 QLG37:QMK49 QVC37:QWG49 REY37:RGC49 ROU37:RPY49 RYQ37:RZU49 SIM37:SJQ49 SSI37:STM49 TCE37:TDI49 TMA37:TNE49 TVW37:TXA49 UFS37:UGW49 UPO37:UQS49 UZK37:VAO49 VJG37:VKK49 VTC37:VUG49 WCY37:WEC49 WMU37:WNY49 WWQ37:WXU49 F65580:AJ65592 KD65580:LH65592 TZ65580:VD65592 ADV65580:AEZ65592 ANR65580:AOV65592 AXN65580:AYR65592 BHJ65580:BIN65592 BRF65580:BSJ65592 CBB65580:CCF65592 CKX65580:CMB65592 CUT65580:CVX65592 DEP65580:DFT65592 DOL65580:DPP65592 DYH65580:DZL65592 EID65580:EJH65592 ERZ65580:ETD65592 FBV65580:FCZ65592 FLR65580:FMV65592 FVN65580:FWR65592 GFJ65580:GGN65592 GPF65580:GQJ65592 GZB65580:HAF65592 HIX65580:HKB65592 HST65580:HTX65592 ICP65580:IDT65592 IML65580:INP65592 IWH65580:IXL65592 JGD65580:JHH65592 JPZ65580:JRD65592 JZV65580:KAZ65592 KJR65580:KKV65592 KTN65580:KUR65592 LDJ65580:LEN65592 LNF65580:LOJ65592 LXB65580:LYF65592 MGX65580:MIB65592 MQT65580:MRX65592 NAP65580:NBT65592 NKL65580:NLP65592 NUH65580:NVL65592 OED65580:OFH65592 ONZ65580:OPD65592 OXV65580:OYZ65592 PHR65580:PIV65592 PRN65580:PSR65592 QBJ65580:QCN65592 QLF65580:QMJ65592 QVB65580:QWF65592 REX65580:RGB65592 ROT65580:RPX65592 RYP65580:RZT65592 SIL65580:SJP65592 SSH65580:STL65592 TCD65580:TDH65592 TLZ65580:TND65592 TVV65580:TWZ65592 UFR65580:UGV65592 UPN65580:UQR65592 UZJ65580:VAN65592 VJF65580:VKJ65592 VTB65580:VUF65592 WCX65580:WEB65592 WMT65580:WNX65592 WWP65580:WXT65592 F131116:AJ131128 KD131116:LH131128 TZ131116:VD131128 ADV131116:AEZ131128 ANR131116:AOV131128 AXN131116:AYR131128 BHJ131116:BIN131128 BRF131116:BSJ131128 CBB131116:CCF131128 CKX131116:CMB131128 CUT131116:CVX131128 DEP131116:DFT131128 DOL131116:DPP131128 DYH131116:DZL131128 EID131116:EJH131128 ERZ131116:ETD131128 FBV131116:FCZ131128 FLR131116:FMV131128 FVN131116:FWR131128 GFJ131116:GGN131128 GPF131116:GQJ131128 GZB131116:HAF131128 HIX131116:HKB131128 HST131116:HTX131128 ICP131116:IDT131128 IML131116:INP131128 IWH131116:IXL131128 JGD131116:JHH131128 JPZ131116:JRD131128 JZV131116:KAZ131128 KJR131116:KKV131128 KTN131116:KUR131128 LDJ131116:LEN131128 LNF131116:LOJ131128 LXB131116:LYF131128 MGX131116:MIB131128 MQT131116:MRX131128 NAP131116:NBT131128 NKL131116:NLP131128 NUH131116:NVL131128 OED131116:OFH131128 ONZ131116:OPD131128 OXV131116:OYZ131128 PHR131116:PIV131128 PRN131116:PSR131128 QBJ131116:QCN131128 QLF131116:QMJ131128 QVB131116:QWF131128 REX131116:RGB131128 ROT131116:RPX131128 RYP131116:RZT131128 SIL131116:SJP131128 SSH131116:STL131128 TCD131116:TDH131128 TLZ131116:TND131128 TVV131116:TWZ131128 UFR131116:UGV131128 UPN131116:UQR131128 UZJ131116:VAN131128 VJF131116:VKJ131128 VTB131116:VUF131128 WCX131116:WEB131128 WMT131116:WNX131128 WWP131116:WXT131128 F196652:AJ196664 KD196652:LH196664 TZ196652:VD196664 ADV196652:AEZ196664 ANR196652:AOV196664 AXN196652:AYR196664 BHJ196652:BIN196664 BRF196652:BSJ196664 CBB196652:CCF196664 CKX196652:CMB196664 CUT196652:CVX196664 DEP196652:DFT196664 DOL196652:DPP196664 DYH196652:DZL196664 EID196652:EJH196664 ERZ196652:ETD196664 FBV196652:FCZ196664 FLR196652:FMV196664 FVN196652:FWR196664 GFJ196652:GGN196664 GPF196652:GQJ196664 GZB196652:HAF196664 HIX196652:HKB196664 HST196652:HTX196664 ICP196652:IDT196664 IML196652:INP196664 IWH196652:IXL196664 JGD196652:JHH196664 JPZ196652:JRD196664 JZV196652:KAZ196664 KJR196652:KKV196664 KTN196652:KUR196664 LDJ196652:LEN196664 LNF196652:LOJ196664 LXB196652:LYF196664 MGX196652:MIB196664 MQT196652:MRX196664 NAP196652:NBT196664 NKL196652:NLP196664 NUH196652:NVL196664 OED196652:OFH196664 ONZ196652:OPD196664 OXV196652:OYZ196664 PHR196652:PIV196664 PRN196652:PSR196664 QBJ196652:QCN196664 QLF196652:QMJ196664 QVB196652:QWF196664 REX196652:RGB196664 ROT196652:RPX196664 RYP196652:RZT196664 SIL196652:SJP196664 SSH196652:STL196664 TCD196652:TDH196664 TLZ196652:TND196664 TVV196652:TWZ196664 UFR196652:UGV196664 UPN196652:UQR196664 UZJ196652:VAN196664 VJF196652:VKJ196664 VTB196652:VUF196664 WCX196652:WEB196664 WMT196652:WNX196664 WWP196652:WXT196664 F262188:AJ262200 KD262188:LH262200 TZ262188:VD262200 ADV262188:AEZ262200 ANR262188:AOV262200 AXN262188:AYR262200 BHJ262188:BIN262200 BRF262188:BSJ262200 CBB262188:CCF262200 CKX262188:CMB262200 CUT262188:CVX262200 DEP262188:DFT262200 DOL262188:DPP262200 DYH262188:DZL262200 EID262188:EJH262200 ERZ262188:ETD262200 FBV262188:FCZ262200 FLR262188:FMV262200 FVN262188:FWR262200 GFJ262188:GGN262200 GPF262188:GQJ262200 GZB262188:HAF262200 HIX262188:HKB262200 HST262188:HTX262200 ICP262188:IDT262200 IML262188:INP262200 IWH262188:IXL262200 JGD262188:JHH262200 JPZ262188:JRD262200 JZV262188:KAZ262200 KJR262188:KKV262200 KTN262188:KUR262200 LDJ262188:LEN262200 LNF262188:LOJ262200 LXB262188:LYF262200 MGX262188:MIB262200 MQT262188:MRX262200 NAP262188:NBT262200 NKL262188:NLP262200 NUH262188:NVL262200 OED262188:OFH262200 ONZ262188:OPD262200 OXV262188:OYZ262200 PHR262188:PIV262200 PRN262188:PSR262200 QBJ262188:QCN262200 QLF262188:QMJ262200 QVB262188:QWF262200 REX262188:RGB262200 ROT262188:RPX262200 RYP262188:RZT262200 SIL262188:SJP262200 SSH262188:STL262200 TCD262188:TDH262200 TLZ262188:TND262200 TVV262188:TWZ262200 UFR262188:UGV262200 UPN262188:UQR262200 UZJ262188:VAN262200 VJF262188:VKJ262200 VTB262188:VUF262200 WCX262188:WEB262200 WMT262188:WNX262200 WWP262188:WXT262200 F327724:AJ327736 KD327724:LH327736 TZ327724:VD327736 ADV327724:AEZ327736 ANR327724:AOV327736 AXN327724:AYR327736 BHJ327724:BIN327736 BRF327724:BSJ327736 CBB327724:CCF327736 CKX327724:CMB327736 CUT327724:CVX327736 DEP327724:DFT327736 DOL327724:DPP327736 DYH327724:DZL327736 EID327724:EJH327736 ERZ327724:ETD327736 FBV327724:FCZ327736 FLR327724:FMV327736 FVN327724:FWR327736 GFJ327724:GGN327736 GPF327724:GQJ327736 GZB327724:HAF327736 HIX327724:HKB327736 HST327724:HTX327736 ICP327724:IDT327736 IML327724:INP327736 IWH327724:IXL327736 JGD327724:JHH327736 JPZ327724:JRD327736 JZV327724:KAZ327736 KJR327724:KKV327736 KTN327724:KUR327736 LDJ327724:LEN327736 LNF327724:LOJ327736 LXB327724:LYF327736 MGX327724:MIB327736 MQT327724:MRX327736 NAP327724:NBT327736 NKL327724:NLP327736 NUH327724:NVL327736 OED327724:OFH327736 ONZ327724:OPD327736 OXV327724:OYZ327736 PHR327724:PIV327736 PRN327724:PSR327736 QBJ327724:QCN327736 QLF327724:QMJ327736 QVB327724:QWF327736 REX327724:RGB327736 ROT327724:RPX327736 RYP327724:RZT327736 SIL327724:SJP327736 SSH327724:STL327736 TCD327724:TDH327736 TLZ327724:TND327736 TVV327724:TWZ327736 UFR327724:UGV327736 UPN327724:UQR327736 UZJ327724:VAN327736 VJF327724:VKJ327736 VTB327724:VUF327736 WCX327724:WEB327736 WMT327724:WNX327736 WWP327724:WXT327736 F393260:AJ393272 KD393260:LH393272 TZ393260:VD393272 ADV393260:AEZ393272 ANR393260:AOV393272 AXN393260:AYR393272 BHJ393260:BIN393272 BRF393260:BSJ393272 CBB393260:CCF393272 CKX393260:CMB393272 CUT393260:CVX393272 DEP393260:DFT393272 DOL393260:DPP393272 DYH393260:DZL393272 EID393260:EJH393272 ERZ393260:ETD393272 FBV393260:FCZ393272 FLR393260:FMV393272 FVN393260:FWR393272 GFJ393260:GGN393272 GPF393260:GQJ393272 GZB393260:HAF393272 HIX393260:HKB393272 HST393260:HTX393272 ICP393260:IDT393272 IML393260:INP393272 IWH393260:IXL393272 JGD393260:JHH393272 JPZ393260:JRD393272 JZV393260:KAZ393272 KJR393260:KKV393272 KTN393260:KUR393272 LDJ393260:LEN393272 LNF393260:LOJ393272 LXB393260:LYF393272 MGX393260:MIB393272 MQT393260:MRX393272 NAP393260:NBT393272 NKL393260:NLP393272 NUH393260:NVL393272 OED393260:OFH393272 ONZ393260:OPD393272 OXV393260:OYZ393272 PHR393260:PIV393272 PRN393260:PSR393272 QBJ393260:QCN393272 QLF393260:QMJ393272 QVB393260:QWF393272 REX393260:RGB393272 ROT393260:RPX393272 RYP393260:RZT393272 SIL393260:SJP393272 SSH393260:STL393272 TCD393260:TDH393272 TLZ393260:TND393272 TVV393260:TWZ393272 UFR393260:UGV393272 UPN393260:UQR393272 UZJ393260:VAN393272 VJF393260:VKJ393272 VTB393260:VUF393272 WCX393260:WEB393272 WMT393260:WNX393272 WWP393260:WXT393272 F458796:AJ458808 KD458796:LH458808 TZ458796:VD458808 ADV458796:AEZ458808 ANR458796:AOV458808 AXN458796:AYR458808 BHJ458796:BIN458808 BRF458796:BSJ458808 CBB458796:CCF458808 CKX458796:CMB458808 CUT458796:CVX458808 DEP458796:DFT458808 DOL458796:DPP458808 DYH458796:DZL458808 EID458796:EJH458808 ERZ458796:ETD458808 FBV458796:FCZ458808 FLR458796:FMV458808 FVN458796:FWR458808 GFJ458796:GGN458808 GPF458796:GQJ458808 GZB458796:HAF458808 HIX458796:HKB458808 HST458796:HTX458808 ICP458796:IDT458808 IML458796:INP458808 IWH458796:IXL458808 JGD458796:JHH458808 JPZ458796:JRD458808 JZV458796:KAZ458808 KJR458796:KKV458808 KTN458796:KUR458808 LDJ458796:LEN458808 LNF458796:LOJ458808 LXB458796:LYF458808 MGX458796:MIB458808 MQT458796:MRX458808 NAP458796:NBT458808 NKL458796:NLP458808 NUH458796:NVL458808 OED458796:OFH458808 ONZ458796:OPD458808 OXV458796:OYZ458808 PHR458796:PIV458808 PRN458796:PSR458808 QBJ458796:QCN458808 QLF458796:QMJ458808 QVB458796:QWF458808 REX458796:RGB458808 ROT458796:RPX458808 RYP458796:RZT458808 SIL458796:SJP458808 SSH458796:STL458808 TCD458796:TDH458808 TLZ458796:TND458808 TVV458796:TWZ458808 UFR458796:UGV458808 UPN458796:UQR458808 UZJ458796:VAN458808 VJF458796:VKJ458808 VTB458796:VUF458808 WCX458796:WEB458808 WMT458796:WNX458808 WWP458796:WXT458808 F524332:AJ524344 KD524332:LH524344 TZ524332:VD524344 ADV524332:AEZ524344 ANR524332:AOV524344 AXN524332:AYR524344 BHJ524332:BIN524344 BRF524332:BSJ524344 CBB524332:CCF524344 CKX524332:CMB524344 CUT524332:CVX524344 DEP524332:DFT524344 DOL524332:DPP524344 DYH524332:DZL524344 EID524332:EJH524344 ERZ524332:ETD524344 FBV524332:FCZ524344 FLR524332:FMV524344 FVN524332:FWR524344 GFJ524332:GGN524344 GPF524332:GQJ524344 GZB524332:HAF524344 HIX524332:HKB524344 HST524332:HTX524344 ICP524332:IDT524344 IML524332:INP524344 IWH524332:IXL524344 JGD524332:JHH524344 JPZ524332:JRD524344 JZV524332:KAZ524344 KJR524332:KKV524344 KTN524332:KUR524344 LDJ524332:LEN524344 LNF524332:LOJ524344 LXB524332:LYF524344 MGX524332:MIB524344 MQT524332:MRX524344 NAP524332:NBT524344 NKL524332:NLP524344 NUH524332:NVL524344 OED524332:OFH524344 ONZ524332:OPD524344 OXV524332:OYZ524344 PHR524332:PIV524344 PRN524332:PSR524344 QBJ524332:QCN524344 QLF524332:QMJ524344 QVB524332:QWF524344 REX524332:RGB524344 ROT524332:RPX524344 RYP524332:RZT524344 SIL524332:SJP524344 SSH524332:STL524344 TCD524332:TDH524344 TLZ524332:TND524344 TVV524332:TWZ524344 UFR524332:UGV524344 UPN524332:UQR524344 UZJ524332:VAN524344 VJF524332:VKJ524344 VTB524332:VUF524344 WCX524332:WEB524344 WMT524332:WNX524344 WWP524332:WXT524344 F589868:AJ589880 KD589868:LH589880 TZ589868:VD589880 ADV589868:AEZ589880 ANR589868:AOV589880 AXN589868:AYR589880 BHJ589868:BIN589880 BRF589868:BSJ589880 CBB589868:CCF589880 CKX589868:CMB589880 CUT589868:CVX589880 DEP589868:DFT589880 DOL589868:DPP589880 DYH589868:DZL589880 EID589868:EJH589880 ERZ589868:ETD589880 FBV589868:FCZ589880 FLR589868:FMV589880 FVN589868:FWR589880 GFJ589868:GGN589880 GPF589868:GQJ589880 GZB589868:HAF589880 HIX589868:HKB589880 HST589868:HTX589880 ICP589868:IDT589880 IML589868:INP589880 IWH589868:IXL589880 JGD589868:JHH589880 JPZ589868:JRD589880 JZV589868:KAZ589880 KJR589868:KKV589880 KTN589868:KUR589880 LDJ589868:LEN589880 LNF589868:LOJ589880 LXB589868:LYF589880 MGX589868:MIB589880 MQT589868:MRX589880 NAP589868:NBT589880 NKL589868:NLP589880 NUH589868:NVL589880 OED589868:OFH589880 ONZ589868:OPD589880 OXV589868:OYZ589880 PHR589868:PIV589880 PRN589868:PSR589880 QBJ589868:QCN589880 QLF589868:QMJ589880 QVB589868:QWF589880 REX589868:RGB589880 ROT589868:RPX589880 RYP589868:RZT589880 SIL589868:SJP589880 SSH589868:STL589880 TCD589868:TDH589880 TLZ589868:TND589880 TVV589868:TWZ589880 UFR589868:UGV589880 UPN589868:UQR589880 UZJ589868:VAN589880 VJF589868:VKJ589880 VTB589868:VUF589880 WCX589868:WEB589880 WMT589868:WNX589880 WWP589868:WXT589880 F655404:AJ655416 KD655404:LH655416 TZ655404:VD655416 ADV655404:AEZ655416 ANR655404:AOV655416 AXN655404:AYR655416 BHJ655404:BIN655416 BRF655404:BSJ655416 CBB655404:CCF655416 CKX655404:CMB655416 CUT655404:CVX655416 DEP655404:DFT655416 DOL655404:DPP655416 DYH655404:DZL655416 EID655404:EJH655416 ERZ655404:ETD655416 FBV655404:FCZ655416 FLR655404:FMV655416 FVN655404:FWR655416 GFJ655404:GGN655416 GPF655404:GQJ655416 GZB655404:HAF655416 HIX655404:HKB655416 HST655404:HTX655416 ICP655404:IDT655416 IML655404:INP655416 IWH655404:IXL655416 JGD655404:JHH655416 JPZ655404:JRD655416 JZV655404:KAZ655416 KJR655404:KKV655416 KTN655404:KUR655416 LDJ655404:LEN655416 LNF655404:LOJ655416 LXB655404:LYF655416 MGX655404:MIB655416 MQT655404:MRX655416 NAP655404:NBT655416 NKL655404:NLP655416 NUH655404:NVL655416 OED655404:OFH655416 ONZ655404:OPD655416 OXV655404:OYZ655416 PHR655404:PIV655416 PRN655404:PSR655416 QBJ655404:QCN655416 QLF655404:QMJ655416 QVB655404:QWF655416 REX655404:RGB655416 ROT655404:RPX655416 RYP655404:RZT655416 SIL655404:SJP655416 SSH655404:STL655416 TCD655404:TDH655416 TLZ655404:TND655416 TVV655404:TWZ655416 UFR655404:UGV655416 UPN655404:UQR655416 UZJ655404:VAN655416 VJF655404:VKJ655416 VTB655404:VUF655416 WCX655404:WEB655416 WMT655404:WNX655416 WWP655404:WXT655416 F720940:AJ720952 KD720940:LH720952 TZ720940:VD720952 ADV720940:AEZ720952 ANR720940:AOV720952 AXN720940:AYR720952 BHJ720940:BIN720952 BRF720940:BSJ720952 CBB720940:CCF720952 CKX720940:CMB720952 CUT720940:CVX720952 DEP720940:DFT720952 DOL720940:DPP720952 DYH720940:DZL720952 EID720940:EJH720952 ERZ720940:ETD720952 FBV720940:FCZ720952 FLR720940:FMV720952 FVN720940:FWR720952 GFJ720940:GGN720952 GPF720940:GQJ720952 GZB720940:HAF720952 HIX720940:HKB720952 HST720940:HTX720952 ICP720940:IDT720952 IML720940:INP720952 IWH720940:IXL720952 JGD720940:JHH720952 JPZ720940:JRD720952 JZV720940:KAZ720952 KJR720940:KKV720952 KTN720940:KUR720952 LDJ720940:LEN720952 LNF720940:LOJ720952 LXB720940:LYF720952 MGX720940:MIB720952 MQT720940:MRX720952 NAP720940:NBT720952 NKL720940:NLP720952 NUH720940:NVL720952 OED720940:OFH720952 ONZ720940:OPD720952 OXV720940:OYZ720952 PHR720940:PIV720952 PRN720940:PSR720952 QBJ720940:QCN720952 QLF720940:QMJ720952 QVB720940:QWF720952 REX720940:RGB720952 ROT720940:RPX720952 RYP720940:RZT720952 SIL720940:SJP720952 SSH720940:STL720952 TCD720940:TDH720952 TLZ720940:TND720952 TVV720940:TWZ720952 UFR720940:UGV720952 UPN720940:UQR720952 UZJ720940:VAN720952 VJF720940:VKJ720952 VTB720940:VUF720952 WCX720940:WEB720952 WMT720940:WNX720952 WWP720940:WXT720952 F786476:AJ786488 KD786476:LH786488 TZ786476:VD786488 ADV786476:AEZ786488 ANR786476:AOV786488 AXN786476:AYR786488 BHJ786476:BIN786488 BRF786476:BSJ786488 CBB786476:CCF786488 CKX786476:CMB786488 CUT786476:CVX786488 DEP786476:DFT786488 DOL786476:DPP786488 DYH786476:DZL786488 EID786476:EJH786488 ERZ786476:ETD786488 FBV786476:FCZ786488 FLR786476:FMV786488 FVN786476:FWR786488 GFJ786476:GGN786488 GPF786476:GQJ786488 GZB786476:HAF786488 HIX786476:HKB786488 HST786476:HTX786488 ICP786476:IDT786488 IML786476:INP786488 IWH786476:IXL786488 JGD786476:JHH786488 JPZ786476:JRD786488 JZV786476:KAZ786488 KJR786476:KKV786488 KTN786476:KUR786488 LDJ786476:LEN786488 LNF786476:LOJ786488 LXB786476:LYF786488 MGX786476:MIB786488 MQT786476:MRX786488 NAP786476:NBT786488 NKL786476:NLP786488 NUH786476:NVL786488 OED786476:OFH786488 ONZ786476:OPD786488 OXV786476:OYZ786488 PHR786476:PIV786488 PRN786476:PSR786488 QBJ786476:QCN786488 QLF786476:QMJ786488 QVB786476:QWF786488 REX786476:RGB786488 ROT786476:RPX786488 RYP786476:RZT786488 SIL786476:SJP786488 SSH786476:STL786488 TCD786476:TDH786488 TLZ786476:TND786488 TVV786476:TWZ786488 UFR786476:UGV786488 UPN786476:UQR786488 UZJ786476:VAN786488 VJF786476:VKJ786488 VTB786476:VUF786488 WCX786476:WEB786488 WMT786476:WNX786488 WWP786476:WXT786488 F852012:AJ852024 KD852012:LH852024 TZ852012:VD852024 ADV852012:AEZ852024 ANR852012:AOV852024 AXN852012:AYR852024 BHJ852012:BIN852024 BRF852012:BSJ852024 CBB852012:CCF852024 CKX852012:CMB852024 CUT852012:CVX852024 DEP852012:DFT852024 DOL852012:DPP852024 DYH852012:DZL852024 EID852012:EJH852024 ERZ852012:ETD852024 FBV852012:FCZ852024 FLR852012:FMV852024 FVN852012:FWR852024 GFJ852012:GGN852024 GPF852012:GQJ852024 GZB852012:HAF852024 HIX852012:HKB852024 HST852012:HTX852024 ICP852012:IDT852024 IML852012:INP852024 IWH852012:IXL852024 JGD852012:JHH852024 JPZ852012:JRD852024 JZV852012:KAZ852024 KJR852012:KKV852024 KTN852012:KUR852024 LDJ852012:LEN852024 LNF852012:LOJ852024 LXB852012:LYF852024 MGX852012:MIB852024 MQT852012:MRX852024 NAP852012:NBT852024 NKL852012:NLP852024 NUH852012:NVL852024 OED852012:OFH852024 ONZ852012:OPD852024 OXV852012:OYZ852024 PHR852012:PIV852024 PRN852012:PSR852024 QBJ852012:QCN852024 QLF852012:QMJ852024 QVB852012:QWF852024 REX852012:RGB852024 ROT852012:RPX852024 RYP852012:RZT852024 SIL852012:SJP852024 SSH852012:STL852024 TCD852012:TDH852024 TLZ852012:TND852024 TVV852012:TWZ852024 UFR852012:UGV852024 UPN852012:UQR852024 UZJ852012:VAN852024 VJF852012:VKJ852024 VTB852012:VUF852024 WCX852012:WEB852024 WMT852012:WNX852024 WWP852012:WXT852024 F917548:AJ917560 KD917548:LH917560 TZ917548:VD917560 ADV917548:AEZ917560 ANR917548:AOV917560 AXN917548:AYR917560 BHJ917548:BIN917560 BRF917548:BSJ917560 CBB917548:CCF917560 CKX917548:CMB917560 CUT917548:CVX917560 DEP917548:DFT917560 DOL917548:DPP917560 DYH917548:DZL917560 EID917548:EJH917560 ERZ917548:ETD917560 FBV917548:FCZ917560 FLR917548:FMV917560 FVN917548:FWR917560 GFJ917548:GGN917560 GPF917548:GQJ917560 GZB917548:HAF917560 HIX917548:HKB917560 HST917548:HTX917560 ICP917548:IDT917560 IML917548:INP917560 IWH917548:IXL917560 JGD917548:JHH917560 JPZ917548:JRD917560 JZV917548:KAZ917560 KJR917548:KKV917560 KTN917548:KUR917560 LDJ917548:LEN917560 LNF917548:LOJ917560 LXB917548:LYF917560 MGX917548:MIB917560 MQT917548:MRX917560 NAP917548:NBT917560 NKL917548:NLP917560 NUH917548:NVL917560 OED917548:OFH917560 ONZ917548:OPD917560 OXV917548:OYZ917560 PHR917548:PIV917560 PRN917548:PSR917560 QBJ917548:QCN917560 QLF917548:QMJ917560 QVB917548:QWF917560 REX917548:RGB917560 ROT917548:RPX917560 RYP917548:RZT917560 SIL917548:SJP917560 SSH917548:STL917560 TCD917548:TDH917560 TLZ917548:TND917560 TVV917548:TWZ917560 UFR917548:UGV917560 UPN917548:UQR917560 UZJ917548:VAN917560 VJF917548:VKJ917560 VTB917548:VUF917560 WCX917548:WEB917560 WMT917548:WNX917560 WWP917548:WXT917560 F983084:AJ983096 KD983084:LH983096 TZ983084:VD983096 ADV983084:AEZ983096 ANR983084:AOV983096 AXN983084:AYR983096 BHJ983084:BIN983096 BRF983084:BSJ983096 CBB983084:CCF983096 CKX983084:CMB983096 CUT983084:CVX983096 DEP983084:DFT983096 DOL983084:DPP983096 DYH983084:DZL983096 EID983084:EJH983096 ERZ983084:ETD983096 FBV983084:FCZ983096 FLR983084:FMV983096 FVN983084:FWR983096 GFJ983084:GGN983096 GPF983084:GQJ983096 GZB983084:HAF983096 HIX983084:HKB983096 HST983084:HTX983096 ICP983084:IDT983096 IML983084:INP983096 IWH983084:IXL983096 JGD983084:JHH983096 JPZ983084:JRD983096 JZV983084:KAZ983096 KJR983084:KKV983096 KTN983084:KUR983096 LDJ983084:LEN983096 LNF983084:LOJ983096 LXB983084:LYF983096 MGX983084:MIB983096 MQT983084:MRX983096 NAP983084:NBT983096 NKL983084:NLP983096 NUH983084:NVL983096 OED983084:OFH983096 ONZ983084:OPD983096 OXV983084:OYZ983096 PHR983084:PIV983096 PRN983084:PSR983096 QBJ983084:QCN983096 QLF983084:QMJ983096 QVB983084:QWF983096 REX983084:RGB983096 ROT983084:RPX983096 RYP983084:RZT983096 SIL983084:SJP983096 SSH983084:STL983096 TCD983084:TDH983096 TLZ983084:TND983096 TVV983084:TWZ983096 UFR983084:UGV983096 UPN983084:UQR983096 UZJ983084:VAN983096 VJF983084:VKJ983096 VTB983084:VUF983096 WCX983084:WEB983096 WMT983084:WNX983096 WWP983084:WXT983096" xr:uid="{00000000-0002-0000-0000-000000000000}">
      <formula1>"出"</formula1>
    </dataValidation>
    <dataValidation type="list" allowBlank="1" showInputMessage="1" showErrorMessage="1" sqref="WWP983058:WXT983077 KE11:LI30 UA11:VE30 ADW11:AFA30 ANS11:AOW30 AXO11:AYS30 BHK11:BIO30 BRG11:BSK30 CBC11:CCG30 CKY11:CMC30 CUU11:CVY30 DEQ11:DFU30 DOM11:DPQ30 DYI11:DZM30 EIE11:EJI30 ESA11:ETE30 FBW11:FDA30 FLS11:FMW30 FVO11:FWS30 GFK11:GGO30 GPG11:GQK30 GZC11:HAG30 HIY11:HKC30 HSU11:HTY30 ICQ11:IDU30 IMM11:INQ30 IWI11:IXM30 JGE11:JHI30 JQA11:JRE30 JZW11:KBA30 KJS11:KKW30 KTO11:KUS30 LDK11:LEO30 LNG11:LOK30 LXC11:LYG30 MGY11:MIC30 MQU11:MRY30 NAQ11:NBU30 NKM11:NLQ30 NUI11:NVM30 OEE11:OFI30 OOA11:OPE30 OXW11:OZA30 PHS11:PIW30 PRO11:PSS30 QBK11:QCO30 QLG11:QMK30 QVC11:QWG30 REY11:RGC30 ROU11:RPY30 RYQ11:RZU30 SIM11:SJQ30 SSI11:STM30 TCE11:TDI30 TMA11:TNE30 TVW11:TXA30 UFS11:UGW30 UPO11:UQS30 UZK11:VAO30 VJG11:VKK30 VTC11:VUG30 WCY11:WEC30 WMU11:WNY30 WWQ11:WXU30 F65554:AJ65573 KD65554:LH65573 TZ65554:VD65573 ADV65554:AEZ65573 ANR65554:AOV65573 AXN65554:AYR65573 BHJ65554:BIN65573 BRF65554:BSJ65573 CBB65554:CCF65573 CKX65554:CMB65573 CUT65554:CVX65573 DEP65554:DFT65573 DOL65554:DPP65573 DYH65554:DZL65573 EID65554:EJH65573 ERZ65554:ETD65573 FBV65554:FCZ65573 FLR65554:FMV65573 FVN65554:FWR65573 GFJ65554:GGN65573 GPF65554:GQJ65573 GZB65554:HAF65573 HIX65554:HKB65573 HST65554:HTX65573 ICP65554:IDT65573 IML65554:INP65573 IWH65554:IXL65573 JGD65554:JHH65573 JPZ65554:JRD65573 JZV65554:KAZ65573 KJR65554:KKV65573 KTN65554:KUR65573 LDJ65554:LEN65573 LNF65554:LOJ65573 LXB65554:LYF65573 MGX65554:MIB65573 MQT65554:MRX65573 NAP65554:NBT65573 NKL65554:NLP65573 NUH65554:NVL65573 OED65554:OFH65573 ONZ65554:OPD65573 OXV65554:OYZ65573 PHR65554:PIV65573 PRN65554:PSR65573 QBJ65554:QCN65573 QLF65554:QMJ65573 QVB65554:QWF65573 REX65554:RGB65573 ROT65554:RPX65573 RYP65554:RZT65573 SIL65554:SJP65573 SSH65554:STL65573 TCD65554:TDH65573 TLZ65554:TND65573 TVV65554:TWZ65573 UFR65554:UGV65573 UPN65554:UQR65573 UZJ65554:VAN65573 VJF65554:VKJ65573 VTB65554:VUF65573 WCX65554:WEB65573 WMT65554:WNX65573 WWP65554:WXT65573 F131090:AJ131109 KD131090:LH131109 TZ131090:VD131109 ADV131090:AEZ131109 ANR131090:AOV131109 AXN131090:AYR131109 BHJ131090:BIN131109 BRF131090:BSJ131109 CBB131090:CCF131109 CKX131090:CMB131109 CUT131090:CVX131109 DEP131090:DFT131109 DOL131090:DPP131109 DYH131090:DZL131109 EID131090:EJH131109 ERZ131090:ETD131109 FBV131090:FCZ131109 FLR131090:FMV131109 FVN131090:FWR131109 GFJ131090:GGN131109 GPF131090:GQJ131109 GZB131090:HAF131109 HIX131090:HKB131109 HST131090:HTX131109 ICP131090:IDT131109 IML131090:INP131109 IWH131090:IXL131109 JGD131090:JHH131109 JPZ131090:JRD131109 JZV131090:KAZ131109 KJR131090:KKV131109 KTN131090:KUR131109 LDJ131090:LEN131109 LNF131090:LOJ131109 LXB131090:LYF131109 MGX131090:MIB131109 MQT131090:MRX131109 NAP131090:NBT131109 NKL131090:NLP131109 NUH131090:NVL131109 OED131090:OFH131109 ONZ131090:OPD131109 OXV131090:OYZ131109 PHR131090:PIV131109 PRN131090:PSR131109 QBJ131090:QCN131109 QLF131090:QMJ131109 QVB131090:QWF131109 REX131090:RGB131109 ROT131090:RPX131109 RYP131090:RZT131109 SIL131090:SJP131109 SSH131090:STL131109 TCD131090:TDH131109 TLZ131090:TND131109 TVV131090:TWZ131109 UFR131090:UGV131109 UPN131090:UQR131109 UZJ131090:VAN131109 VJF131090:VKJ131109 VTB131090:VUF131109 WCX131090:WEB131109 WMT131090:WNX131109 WWP131090:WXT131109 F196626:AJ196645 KD196626:LH196645 TZ196626:VD196645 ADV196626:AEZ196645 ANR196626:AOV196645 AXN196626:AYR196645 BHJ196626:BIN196645 BRF196626:BSJ196645 CBB196626:CCF196645 CKX196626:CMB196645 CUT196626:CVX196645 DEP196626:DFT196645 DOL196626:DPP196645 DYH196626:DZL196645 EID196626:EJH196645 ERZ196626:ETD196645 FBV196626:FCZ196645 FLR196626:FMV196645 FVN196626:FWR196645 GFJ196626:GGN196645 GPF196626:GQJ196645 GZB196626:HAF196645 HIX196626:HKB196645 HST196626:HTX196645 ICP196626:IDT196645 IML196626:INP196645 IWH196626:IXL196645 JGD196626:JHH196645 JPZ196626:JRD196645 JZV196626:KAZ196645 KJR196626:KKV196645 KTN196626:KUR196645 LDJ196626:LEN196645 LNF196626:LOJ196645 LXB196626:LYF196645 MGX196626:MIB196645 MQT196626:MRX196645 NAP196626:NBT196645 NKL196626:NLP196645 NUH196626:NVL196645 OED196626:OFH196645 ONZ196626:OPD196645 OXV196626:OYZ196645 PHR196626:PIV196645 PRN196626:PSR196645 QBJ196626:QCN196645 QLF196626:QMJ196645 QVB196626:QWF196645 REX196626:RGB196645 ROT196626:RPX196645 RYP196626:RZT196645 SIL196626:SJP196645 SSH196626:STL196645 TCD196626:TDH196645 TLZ196626:TND196645 TVV196626:TWZ196645 UFR196626:UGV196645 UPN196626:UQR196645 UZJ196626:VAN196645 VJF196626:VKJ196645 VTB196626:VUF196645 WCX196626:WEB196645 WMT196626:WNX196645 WWP196626:WXT196645 F262162:AJ262181 KD262162:LH262181 TZ262162:VD262181 ADV262162:AEZ262181 ANR262162:AOV262181 AXN262162:AYR262181 BHJ262162:BIN262181 BRF262162:BSJ262181 CBB262162:CCF262181 CKX262162:CMB262181 CUT262162:CVX262181 DEP262162:DFT262181 DOL262162:DPP262181 DYH262162:DZL262181 EID262162:EJH262181 ERZ262162:ETD262181 FBV262162:FCZ262181 FLR262162:FMV262181 FVN262162:FWR262181 GFJ262162:GGN262181 GPF262162:GQJ262181 GZB262162:HAF262181 HIX262162:HKB262181 HST262162:HTX262181 ICP262162:IDT262181 IML262162:INP262181 IWH262162:IXL262181 JGD262162:JHH262181 JPZ262162:JRD262181 JZV262162:KAZ262181 KJR262162:KKV262181 KTN262162:KUR262181 LDJ262162:LEN262181 LNF262162:LOJ262181 LXB262162:LYF262181 MGX262162:MIB262181 MQT262162:MRX262181 NAP262162:NBT262181 NKL262162:NLP262181 NUH262162:NVL262181 OED262162:OFH262181 ONZ262162:OPD262181 OXV262162:OYZ262181 PHR262162:PIV262181 PRN262162:PSR262181 QBJ262162:QCN262181 QLF262162:QMJ262181 QVB262162:QWF262181 REX262162:RGB262181 ROT262162:RPX262181 RYP262162:RZT262181 SIL262162:SJP262181 SSH262162:STL262181 TCD262162:TDH262181 TLZ262162:TND262181 TVV262162:TWZ262181 UFR262162:UGV262181 UPN262162:UQR262181 UZJ262162:VAN262181 VJF262162:VKJ262181 VTB262162:VUF262181 WCX262162:WEB262181 WMT262162:WNX262181 WWP262162:WXT262181 F327698:AJ327717 KD327698:LH327717 TZ327698:VD327717 ADV327698:AEZ327717 ANR327698:AOV327717 AXN327698:AYR327717 BHJ327698:BIN327717 BRF327698:BSJ327717 CBB327698:CCF327717 CKX327698:CMB327717 CUT327698:CVX327717 DEP327698:DFT327717 DOL327698:DPP327717 DYH327698:DZL327717 EID327698:EJH327717 ERZ327698:ETD327717 FBV327698:FCZ327717 FLR327698:FMV327717 FVN327698:FWR327717 GFJ327698:GGN327717 GPF327698:GQJ327717 GZB327698:HAF327717 HIX327698:HKB327717 HST327698:HTX327717 ICP327698:IDT327717 IML327698:INP327717 IWH327698:IXL327717 JGD327698:JHH327717 JPZ327698:JRD327717 JZV327698:KAZ327717 KJR327698:KKV327717 KTN327698:KUR327717 LDJ327698:LEN327717 LNF327698:LOJ327717 LXB327698:LYF327717 MGX327698:MIB327717 MQT327698:MRX327717 NAP327698:NBT327717 NKL327698:NLP327717 NUH327698:NVL327717 OED327698:OFH327717 ONZ327698:OPD327717 OXV327698:OYZ327717 PHR327698:PIV327717 PRN327698:PSR327717 QBJ327698:QCN327717 QLF327698:QMJ327717 QVB327698:QWF327717 REX327698:RGB327717 ROT327698:RPX327717 RYP327698:RZT327717 SIL327698:SJP327717 SSH327698:STL327717 TCD327698:TDH327717 TLZ327698:TND327717 TVV327698:TWZ327717 UFR327698:UGV327717 UPN327698:UQR327717 UZJ327698:VAN327717 VJF327698:VKJ327717 VTB327698:VUF327717 WCX327698:WEB327717 WMT327698:WNX327717 WWP327698:WXT327717 F393234:AJ393253 KD393234:LH393253 TZ393234:VD393253 ADV393234:AEZ393253 ANR393234:AOV393253 AXN393234:AYR393253 BHJ393234:BIN393253 BRF393234:BSJ393253 CBB393234:CCF393253 CKX393234:CMB393253 CUT393234:CVX393253 DEP393234:DFT393253 DOL393234:DPP393253 DYH393234:DZL393253 EID393234:EJH393253 ERZ393234:ETD393253 FBV393234:FCZ393253 FLR393234:FMV393253 FVN393234:FWR393253 GFJ393234:GGN393253 GPF393234:GQJ393253 GZB393234:HAF393253 HIX393234:HKB393253 HST393234:HTX393253 ICP393234:IDT393253 IML393234:INP393253 IWH393234:IXL393253 JGD393234:JHH393253 JPZ393234:JRD393253 JZV393234:KAZ393253 KJR393234:KKV393253 KTN393234:KUR393253 LDJ393234:LEN393253 LNF393234:LOJ393253 LXB393234:LYF393253 MGX393234:MIB393253 MQT393234:MRX393253 NAP393234:NBT393253 NKL393234:NLP393253 NUH393234:NVL393253 OED393234:OFH393253 ONZ393234:OPD393253 OXV393234:OYZ393253 PHR393234:PIV393253 PRN393234:PSR393253 QBJ393234:QCN393253 QLF393234:QMJ393253 QVB393234:QWF393253 REX393234:RGB393253 ROT393234:RPX393253 RYP393234:RZT393253 SIL393234:SJP393253 SSH393234:STL393253 TCD393234:TDH393253 TLZ393234:TND393253 TVV393234:TWZ393253 UFR393234:UGV393253 UPN393234:UQR393253 UZJ393234:VAN393253 VJF393234:VKJ393253 VTB393234:VUF393253 WCX393234:WEB393253 WMT393234:WNX393253 WWP393234:WXT393253 F458770:AJ458789 KD458770:LH458789 TZ458770:VD458789 ADV458770:AEZ458789 ANR458770:AOV458789 AXN458770:AYR458789 BHJ458770:BIN458789 BRF458770:BSJ458789 CBB458770:CCF458789 CKX458770:CMB458789 CUT458770:CVX458789 DEP458770:DFT458789 DOL458770:DPP458789 DYH458770:DZL458789 EID458770:EJH458789 ERZ458770:ETD458789 FBV458770:FCZ458789 FLR458770:FMV458789 FVN458770:FWR458789 GFJ458770:GGN458789 GPF458770:GQJ458789 GZB458770:HAF458789 HIX458770:HKB458789 HST458770:HTX458789 ICP458770:IDT458789 IML458770:INP458789 IWH458770:IXL458789 JGD458770:JHH458789 JPZ458770:JRD458789 JZV458770:KAZ458789 KJR458770:KKV458789 KTN458770:KUR458789 LDJ458770:LEN458789 LNF458770:LOJ458789 LXB458770:LYF458789 MGX458770:MIB458789 MQT458770:MRX458789 NAP458770:NBT458789 NKL458770:NLP458789 NUH458770:NVL458789 OED458770:OFH458789 ONZ458770:OPD458789 OXV458770:OYZ458789 PHR458770:PIV458789 PRN458770:PSR458789 QBJ458770:QCN458789 QLF458770:QMJ458789 QVB458770:QWF458789 REX458770:RGB458789 ROT458770:RPX458789 RYP458770:RZT458789 SIL458770:SJP458789 SSH458770:STL458789 TCD458770:TDH458789 TLZ458770:TND458789 TVV458770:TWZ458789 UFR458770:UGV458789 UPN458770:UQR458789 UZJ458770:VAN458789 VJF458770:VKJ458789 VTB458770:VUF458789 WCX458770:WEB458789 WMT458770:WNX458789 WWP458770:WXT458789 F524306:AJ524325 KD524306:LH524325 TZ524306:VD524325 ADV524306:AEZ524325 ANR524306:AOV524325 AXN524306:AYR524325 BHJ524306:BIN524325 BRF524306:BSJ524325 CBB524306:CCF524325 CKX524306:CMB524325 CUT524306:CVX524325 DEP524306:DFT524325 DOL524306:DPP524325 DYH524306:DZL524325 EID524306:EJH524325 ERZ524306:ETD524325 FBV524306:FCZ524325 FLR524306:FMV524325 FVN524306:FWR524325 GFJ524306:GGN524325 GPF524306:GQJ524325 GZB524306:HAF524325 HIX524306:HKB524325 HST524306:HTX524325 ICP524306:IDT524325 IML524306:INP524325 IWH524306:IXL524325 JGD524306:JHH524325 JPZ524306:JRD524325 JZV524306:KAZ524325 KJR524306:KKV524325 KTN524306:KUR524325 LDJ524306:LEN524325 LNF524306:LOJ524325 LXB524306:LYF524325 MGX524306:MIB524325 MQT524306:MRX524325 NAP524306:NBT524325 NKL524306:NLP524325 NUH524306:NVL524325 OED524306:OFH524325 ONZ524306:OPD524325 OXV524306:OYZ524325 PHR524306:PIV524325 PRN524306:PSR524325 QBJ524306:QCN524325 QLF524306:QMJ524325 QVB524306:QWF524325 REX524306:RGB524325 ROT524306:RPX524325 RYP524306:RZT524325 SIL524306:SJP524325 SSH524306:STL524325 TCD524306:TDH524325 TLZ524306:TND524325 TVV524306:TWZ524325 UFR524306:UGV524325 UPN524306:UQR524325 UZJ524306:VAN524325 VJF524306:VKJ524325 VTB524306:VUF524325 WCX524306:WEB524325 WMT524306:WNX524325 WWP524306:WXT524325 F589842:AJ589861 KD589842:LH589861 TZ589842:VD589861 ADV589842:AEZ589861 ANR589842:AOV589861 AXN589842:AYR589861 BHJ589842:BIN589861 BRF589842:BSJ589861 CBB589842:CCF589861 CKX589842:CMB589861 CUT589842:CVX589861 DEP589842:DFT589861 DOL589842:DPP589861 DYH589842:DZL589861 EID589842:EJH589861 ERZ589842:ETD589861 FBV589842:FCZ589861 FLR589842:FMV589861 FVN589842:FWR589861 GFJ589842:GGN589861 GPF589842:GQJ589861 GZB589842:HAF589861 HIX589842:HKB589861 HST589842:HTX589861 ICP589842:IDT589861 IML589842:INP589861 IWH589842:IXL589861 JGD589842:JHH589861 JPZ589842:JRD589861 JZV589842:KAZ589861 KJR589842:KKV589861 KTN589842:KUR589861 LDJ589842:LEN589861 LNF589842:LOJ589861 LXB589842:LYF589861 MGX589842:MIB589861 MQT589842:MRX589861 NAP589842:NBT589861 NKL589842:NLP589861 NUH589842:NVL589861 OED589842:OFH589861 ONZ589842:OPD589861 OXV589842:OYZ589861 PHR589842:PIV589861 PRN589842:PSR589861 QBJ589842:QCN589861 QLF589842:QMJ589861 QVB589842:QWF589861 REX589842:RGB589861 ROT589842:RPX589861 RYP589842:RZT589861 SIL589842:SJP589861 SSH589842:STL589861 TCD589842:TDH589861 TLZ589842:TND589861 TVV589842:TWZ589861 UFR589842:UGV589861 UPN589842:UQR589861 UZJ589842:VAN589861 VJF589842:VKJ589861 VTB589842:VUF589861 WCX589842:WEB589861 WMT589842:WNX589861 WWP589842:WXT589861 F655378:AJ655397 KD655378:LH655397 TZ655378:VD655397 ADV655378:AEZ655397 ANR655378:AOV655397 AXN655378:AYR655397 BHJ655378:BIN655397 BRF655378:BSJ655397 CBB655378:CCF655397 CKX655378:CMB655397 CUT655378:CVX655397 DEP655378:DFT655397 DOL655378:DPP655397 DYH655378:DZL655397 EID655378:EJH655397 ERZ655378:ETD655397 FBV655378:FCZ655397 FLR655378:FMV655397 FVN655378:FWR655397 GFJ655378:GGN655397 GPF655378:GQJ655397 GZB655378:HAF655397 HIX655378:HKB655397 HST655378:HTX655397 ICP655378:IDT655397 IML655378:INP655397 IWH655378:IXL655397 JGD655378:JHH655397 JPZ655378:JRD655397 JZV655378:KAZ655397 KJR655378:KKV655397 KTN655378:KUR655397 LDJ655378:LEN655397 LNF655378:LOJ655397 LXB655378:LYF655397 MGX655378:MIB655397 MQT655378:MRX655397 NAP655378:NBT655397 NKL655378:NLP655397 NUH655378:NVL655397 OED655378:OFH655397 ONZ655378:OPD655397 OXV655378:OYZ655397 PHR655378:PIV655397 PRN655378:PSR655397 QBJ655378:QCN655397 QLF655378:QMJ655397 QVB655378:QWF655397 REX655378:RGB655397 ROT655378:RPX655397 RYP655378:RZT655397 SIL655378:SJP655397 SSH655378:STL655397 TCD655378:TDH655397 TLZ655378:TND655397 TVV655378:TWZ655397 UFR655378:UGV655397 UPN655378:UQR655397 UZJ655378:VAN655397 VJF655378:VKJ655397 VTB655378:VUF655397 WCX655378:WEB655397 WMT655378:WNX655397 WWP655378:WXT655397 F720914:AJ720933 KD720914:LH720933 TZ720914:VD720933 ADV720914:AEZ720933 ANR720914:AOV720933 AXN720914:AYR720933 BHJ720914:BIN720933 BRF720914:BSJ720933 CBB720914:CCF720933 CKX720914:CMB720933 CUT720914:CVX720933 DEP720914:DFT720933 DOL720914:DPP720933 DYH720914:DZL720933 EID720914:EJH720933 ERZ720914:ETD720933 FBV720914:FCZ720933 FLR720914:FMV720933 FVN720914:FWR720933 GFJ720914:GGN720933 GPF720914:GQJ720933 GZB720914:HAF720933 HIX720914:HKB720933 HST720914:HTX720933 ICP720914:IDT720933 IML720914:INP720933 IWH720914:IXL720933 JGD720914:JHH720933 JPZ720914:JRD720933 JZV720914:KAZ720933 KJR720914:KKV720933 KTN720914:KUR720933 LDJ720914:LEN720933 LNF720914:LOJ720933 LXB720914:LYF720933 MGX720914:MIB720933 MQT720914:MRX720933 NAP720914:NBT720933 NKL720914:NLP720933 NUH720914:NVL720933 OED720914:OFH720933 ONZ720914:OPD720933 OXV720914:OYZ720933 PHR720914:PIV720933 PRN720914:PSR720933 QBJ720914:QCN720933 QLF720914:QMJ720933 QVB720914:QWF720933 REX720914:RGB720933 ROT720914:RPX720933 RYP720914:RZT720933 SIL720914:SJP720933 SSH720914:STL720933 TCD720914:TDH720933 TLZ720914:TND720933 TVV720914:TWZ720933 UFR720914:UGV720933 UPN720914:UQR720933 UZJ720914:VAN720933 VJF720914:VKJ720933 VTB720914:VUF720933 WCX720914:WEB720933 WMT720914:WNX720933 WWP720914:WXT720933 F786450:AJ786469 KD786450:LH786469 TZ786450:VD786469 ADV786450:AEZ786469 ANR786450:AOV786469 AXN786450:AYR786469 BHJ786450:BIN786469 BRF786450:BSJ786469 CBB786450:CCF786469 CKX786450:CMB786469 CUT786450:CVX786469 DEP786450:DFT786469 DOL786450:DPP786469 DYH786450:DZL786469 EID786450:EJH786469 ERZ786450:ETD786469 FBV786450:FCZ786469 FLR786450:FMV786469 FVN786450:FWR786469 GFJ786450:GGN786469 GPF786450:GQJ786469 GZB786450:HAF786469 HIX786450:HKB786469 HST786450:HTX786469 ICP786450:IDT786469 IML786450:INP786469 IWH786450:IXL786469 JGD786450:JHH786469 JPZ786450:JRD786469 JZV786450:KAZ786469 KJR786450:KKV786469 KTN786450:KUR786469 LDJ786450:LEN786469 LNF786450:LOJ786469 LXB786450:LYF786469 MGX786450:MIB786469 MQT786450:MRX786469 NAP786450:NBT786469 NKL786450:NLP786469 NUH786450:NVL786469 OED786450:OFH786469 ONZ786450:OPD786469 OXV786450:OYZ786469 PHR786450:PIV786469 PRN786450:PSR786469 QBJ786450:QCN786469 QLF786450:QMJ786469 QVB786450:QWF786469 REX786450:RGB786469 ROT786450:RPX786469 RYP786450:RZT786469 SIL786450:SJP786469 SSH786450:STL786469 TCD786450:TDH786469 TLZ786450:TND786469 TVV786450:TWZ786469 UFR786450:UGV786469 UPN786450:UQR786469 UZJ786450:VAN786469 VJF786450:VKJ786469 VTB786450:VUF786469 WCX786450:WEB786469 WMT786450:WNX786469 WWP786450:WXT786469 F851986:AJ852005 KD851986:LH852005 TZ851986:VD852005 ADV851986:AEZ852005 ANR851986:AOV852005 AXN851986:AYR852005 BHJ851986:BIN852005 BRF851986:BSJ852005 CBB851986:CCF852005 CKX851986:CMB852005 CUT851986:CVX852005 DEP851986:DFT852005 DOL851986:DPP852005 DYH851986:DZL852005 EID851986:EJH852005 ERZ851986:ETD852005 FBV851986:FCZ852005 FLR851986:FMV852005 FVN851986:FWR852005 GFJ851986:GGN852005 GPF851986:GQJ852005 GZB851986:HAF852005 HIX851986:HKB852005 HST851986:HTX852005 ICP851986:IDT852005 IML851986:INP852005 IWH851986:IXL852005 JGD851986:JHH852005 JPZ851986:JRD852005 JZV851986:KAZ852005 KJR851986:KKV852005 KTN851986:KUR852005 LDJ851986:LEN852005 LNF851986:LOJ852005 LXB851986:LYF852005 MGX851986:MIB852005 MQT851986:MRX852005 NAP851986:NBT852005 NKL851986:NLP852005 NUH851986:NVL852005 OED851986:OFH852005 ONZ851986:OPD852005 OXV851986:OYZ852005 PHR851986:PIV852005 PRN851986:PSR852005 QBJ851986:QCN852005 QLF851986:QMJ852005 QVB851986:QWF852005 REX851986:RGB852005 ROT851986:RPX852005 RYP851986:RZT852005 SIL851986:SJP852005 SSH851986:STL852005 TCD851986:TDH852005 TLZ851986:TND852005 TVV851986:TWZ852005 UFR851986:UGV852005 UPN851986:UQR852005 UZJ851986:VAN852005 VJF851986:VKJ852005 VTB851986:VUF852005 WCX851986:WEB852005 WMT851986:WNX852005 WWP851986:WXT852005 F917522:AJ917541 KD917522:LH917541 TZ917522:VD917541 ADV917522:AEZ917541 ANR917522:AOV917541 AXN917522:AYR917541 BHJ917522:BIN917541 BRF917522:BSJ917541 CBB917522:CCF917541 CKX917522:CMB917541 CUT917522:CVX917541 DEP917522:DFT917541 DOL917522:DPP917541 DYH917522:DZL917541 EID917522:EJH917541 ERZ917522:ETD917541 FBV917522:FCZ917541 FLR917522:FMV917541 FVN917522:FWR917541 GFJ917522:GGN917541 GPF917522:GQJ917541 GZB917522:HAF917541 HIX917522:HKB917541 HST917522:HTX917541 ICP917522:IDT917541 IML917522:INP917541 IWH917522:IXL917541 JGD917522:JHH917541 JPZ917522:JRD917541 JZV917522:KAZ917541 KJR917522:KKV917541 KTN917522:KUR917541 LDJ917522:LEN917541 LNF917522:LOJ917541 LXB917522:LYF917541 MGX917522:MIB917541 MQT917522:MRX917541 NAP917522:NBT917541 NKL917522:NLP917541 NUH917522:NVL917541 OED917522:OFH917541 ONZ917522:OPD917541 OXV917522:OYZ917541 PHR917522:PIV917541 PRN917522:PSR917541 QBJ917522:QCN917541 QLF917522:QMJ917541 QVB917522:QWF917541 REX917522:RGB917541 ROT917522:RPX917541 RYP917522:RZT917541 SIL917522:SJP917541 SSH917522:STL917541 TCD917522:TDH917541 TLZ917522:TND917541 TVV917522:TWZ917541 UFR917522:UGV917541 UPN917522:UQR917541 UZJ917522:VAN917541 VJF917522:VKJ917541 VTB917522:VUF917541 WCX917522:WEB917541 WMT917522:WNX917541 WWP917522:WXT917541 F983058:AJ983077 KD983058:LH983077 TZ983058:VD983077 ADV983058:AEZ983077 ANR983058:AOV983077 AXN983058:AYR983077 BHJ983058:BIN983077 BRF983058:BSJ983077 CBB983058:CCF983077 CKX983058:CMB983077 CUT983058:CVX983077 DEP983058:DFT983077 DOL983058:DPP983077 DYH983058:DZL983077 EID983058:EJH983077 ERZ983058:ETD983077 FBV983058:FCZ983077 FLR983058:FMV983077 FVN983058:FWR983077 GFJ983058:GGN983077 GPF983058:GQJ983077 GZB983058:HAF983077 HIX983058:HKB983077 HST983058:HTX983077 ICP983058:IDT983077 IML983058:INP983077 IWH983058:IXL983077 JGD983058:JHH983077 JPZ983058:JRD983077 JZV983058:KAZ983077 KJR983058:KKV983077 KTN983058:KUR983077 LDJ983058:LEN983077 LNF983058:LOJ983077 LXB983058:LYF983077 MGX983058:MIB983077 MQT983058:MRX983077 NAP983058:NBT983077 NKL983058:NLP983077 NUH983058:NVL983077 OED983058:OFH983077 ONZ983058:OPD983077 OXV983058:OYZ983077 PHR983058:PIV983077 PRN983058:PSR983077 QBJ983058:QCN983077 QLF983058:QMJ983077 QVB983058:QWF983077 REX983058:RGB983077 ROT983058:RPX983077 RYP983058:RZT983077 SIL983058:SJP983077 SSH983058:STL983077 TCD983058:TDH983077 TLZ983058:TND983077 TVV983058:TWZ983077 UFR983058:UGV983077 UPN983058:UQR983077 UZJ983058:VAN983077 VJF983058:VKJ983077 VTB983058:VUF983077 WCX983058:WEB983077 WMT983058:WNX983077 G11:AK30" xr:uid="{00000000-0002-0000-0000-000001000000}">
      <formula1>INDIRECT("$K$68:$K$83")</formula1>
    </dataValidation>
    <dataValidation type="list" allowBlank="1" showInputMessage="1" showErrorMessage="1" sqref="G33:AK33 KE33:LI33 UA33:VE33 ADW33:AFA33 ANS33:AOW33 AXO33:AYS33 BHK33:BIO33 BRG33:BSK33 CBC33:CCG33 CKY33:CMC33 CUU33:CVY33 DEQ33:DFU33 DOM33:DPQ33 DYI33:DZM33 EIE33:EJI33 ESA33:ETE33 FBW33:FDA33 FLS33:FMW33 FVO33:FWS33 GFK33:GGO33 GPG33:GQK33 GZC33:HAG33 HIY33:HKC33 HSU33:HTY33 ICQ33:IDU33 IMM33:INQ33 IWI33:IXM33 JGE33:JHI33 JQA33:JRE33 JZW33:KBA33 KJS33:KKW33 KTO33:KUS33 LDK33:LEO33 LNG33:LOK33 LXC33:LYG33 MGY33:MIC33 MQU33:MRY33 NAQ33:NBU33 NKM33:NLQ33 NUI33:NVM33 OEE33:OFI33 OOA33:OPE33 OXW33:OZA33 PHS33:PIW33 PRO33:PSS33 QBK33:QCO33 QLG33:QMK33 QVC33:QWG33 REY33:RGC33 ROU33:RPY33 RYQ33:RZU33 SIM33:SJQ33 SSI33:STM33 TCE33:TDI33 TMA33:TNE33 TVW33:TXA33 UFS33:UGW33 UPO33:UQS33 UZK33:VAO33 VJG33:VKK33 VTC33:VUG33 WCY33:WEC33 WMU33:WNY33 WWQ33:WXU33 F65576:AJ65576 KD65576:LH65576 TZ65576:VD65576 ADV65576:AEZ65576 ANR65576:AOV65576 AXN65576:AYR65576 BHJ65576:BIN65576 BRF65576:BSJ65576 CBB65576:CCF65576 CKX65576:CMB65576 CUT65576:CVX65576 DEP65576:DFT65576 DOL65576:DPP65576 DYH65576:DZL65576 EID65576:EJH65576 ERZ65576:ETD65576 FBV65576:FCZ65576 FLR65576:FMV65576 FVN65576:FWR65576 GFJ65576:GGN65576 GPF65576:GQJ65576 GZB65576:HAF65576 HIX65576:HKB65576 HST65576:HTX65576 ICP65576:IDT65576 IML65576:INP65576 IWH65576:IXL65576 JGD65576:JHH65576 JPZ65576:JRD65576 JZV65576:KAZ65576 KJR65576:KKV65576 KTN65576:KUR65576 LDJ65576:LEN65576 LNF65576:LOJ65576 LXB65576:LYF65576 MGX65576:MIB65576 MQT65576:MRX65576 NAP65576:NBT65576 NKL65576:NLP65576 NUH65576:NVL65576 OED65576:OFH65576 ONZ65576:OPD65576 OXV65576:OYZ65576 PHR65576:PIV65576 PRN65576:PSR65576 QBJ65576:QCN65576 QLF65576:QMJ65576 QVB65576:QWF65576 REX65576:RGB65576 ROT65576:RPX65576 RYP65576:RZT65576 SIL65576:SJP65576 SSH65576:STL65576 TCD65576:TDH65576 TLZ65576:TND65576 TVV65576:TWZ65576 UFR65576:UGV65576 UPN65576:UQR65576 UZJ65576:VAN65576 VJF65576:VKJ65576 VTB65576:VUF65576 WCX65576:WEB65576 WMT65576:WNX65576 WWP65576:WXT65576 F131112:AJ131112 KD131112:LH131112 TZ131112:VD131112 ADV131112:AEZ131112 ANR131112:AOV131112 AXN131112:AYR131112 BHJ131112:BIN131112 BRF131112:BSJ131112 CBB131112:CCF131112 CKX131112:CMB131112 CUT131112:CVX131112 DEP131112:DFT131112 DOL131112:DPP131112 DYH131112:DZL131112 EID131112:EJH131112 ERZ131112:ETD131112 FBV131112:FCZ131112 FLR131112:FMV131112 FVN131112:FWR131112 GFJ131112:GGN131112 GPF131112:GQJ131112 GZB131112:HAF131112 HIX131112:HKB131112 HST131112:HTX131112 ICP131112:IDT131112 IML131112:INP131112 IWH131112:IXL131112 JGD131112:JHH131112 JPZ131112:JRD131112 JZV131112:KAZ131112 KJR131112:KKV131112 KTN131112:KUR131112 LDJ131112:LEN131112 LNF131112:LOJ131112 LXB131112:LYF131112 MGX131112:MIB131112 MQT131112:MRX131112 NAP131112:NBT131112 NKL131112:NLP131112 NUH131112:NVL131112 OED131112:OFH131112 ONZ131112:OPD131112 OXV131112:OYZ131112 PHR131112:PIV131112 PRN131112:PSR131112 QBJ131112:QCN131112 QLF131112:QMJ131112 QVB131112:QWF131112 REX131112:RGB131112 ROT131112:RPX131112 RYP131112:RZT131112 SIL131112:SJP131112 SSH131112:STL131112 TCD131112:TDH131112 TLZ131112:TND131112 TVV131112:TWZ131112 UFR131112:UGV131112 UPN131112:UQR131112 UZJ131112:VAN131112 VJF131112:VKJ131112 VTB131112:VUF131112 WCX131112:WEB131112 WMT131112:WNX131112 WWP131112:WXT131112 F196648:AJ196648 KD196648:LH196648 TZ196648:VD196648 ADV196648:AEZ196648 ANR196648:AOV196648 AXN196648:AYR196648 BHJ196648:BIN196648 BRF196648:BSJ196648 CBB196648:CCF196648 CKX196648:CMB196648 CUT196648:CVX196648 DEP196648:DFT196648 DOL196648:DPP196648 DYH196648:DZL196648 EID196648:EJH196648 ERZ196648:ETD196648 FBV196648:FCZ196648 FLR196648:FMV196648 FVN196648:FWR196648 GFJ196648:GGN196648 GPF196648:GQJ196648 GZB196648:HAF196648 HIX196648:HKB196648 HST196648:HTX196648 ICP196648:IDT196648 IML196648:INP196648 IWH196648:IXL196648 JGD196648:JHH196648 JPZ196648:JRD196648 JZV196648:KAZ196648 KJR196648:KKV196648 KTN196648:KUR196648 LDJ196648:LEN196648 LNF196648:LOJ196648 LXB196648:LYF196648 MGX196648:MIB196648 MQT196648:MRX196648 NAP196648:NBT196648 NKL196648:NLP196648 NUH196648:NVL196648 OED196648:OFH196648 ONZ196648:OPD196648 OXV196648:OYZ196648 PHR196648:PIV196648 PRN196648:PSR196648 QBJ196648:QCN196648 QLF196648:QMJ196648 QVB196648:QWF196648 REX196648:RGB196648 ROT196648:RPX196648 RYP196648:RZT196648 SIL196648:SJP196648 SSH196648:STL196648 TCD196648:TDH196648 TLZ196648:TND196648 TVV196648:TWZ196648 UFR196648:UGV196648 UPN196648:UQR196648 UZJ196648:VAN196648 VJF196648:VKJ196648 VTB196648:VUF196648 WCX196648:WEB196648 WMT196648:WNX196648 WWP196648:WXT196648 F262184:AJ262184 KD262184:LH262184 TZ262184:VD262184 ADV262184:AEZ262184 ANR262184:AOV262184 AXN262184:AYR262184 BHJ262184:BIN262184 BRF262184:BSJ262184 CBB262184:CCF262184 CKX262184:CMB262184 CUT262184:CVX262184 DEP262184:DFT262184 DOL262184:DPP262184 DYH262184:DZL262184 EID262184:EJH262184 ERZ262184:ETD262184 FBV262184:FCZ262184 FLR262184:FMV262184 FVN262184:FWR262184 GFJ262184:GGN262184 GPF262184:GQJ262184 GZB262184:HAF262184 HIX262184:HKB262184 HST262184:HTX262184 ICP262184:IDT262184 IML262184:INP262184 IWH262184:IXL262184 JGD262184:JHH262184 JPZ262184:JRD262184 JZV262184:KAZ262184 KJR262184:KKV262184 KTN262184:KUR262184 LDJ262184:LEN262184 LNF262184:LOJ262184 LXB262184:LYF262184 MGX262184:MIB262184 MQT262184:MRX262184 NAP262184:NBT262184 NKL262184:NLP262184 NUH262184:NVL262184 OED262184:OFH262184 ONZ262184:OPD262184 OXV262184:OYZ262184 PHR262184:PIV262184 PRN262184:PSR262184 QBJ262184:QCN262184 QLF262184:QMJ262184 QVB262184:QWF262184 REX262184:RGB262184 ROT262184:RPX262184 RYP262184:RZT262184 SIL262184:SJP262184 SSH262184:STL262184 TCD262184:TDH262184 TLZ262184:TND262184 TVV262184:TWZ262184 UFR262184:UGV262184 UPN262184:UQR262184 UZJ262184:VAN262184 VJF262184:VKJ262184 VTB262184:VUF262184 WCX262184:WEB262184 WMT262184:WNX262184 WWP262184:WXT262184 F327720:AJ327720 KD327720:LH327720 TZ327720:VD327720 ADV327720:AEZ327720 ANR327720:AOV327720 AXN327720:AYR327720 BHJ327720:BIN327720 BRF327720:BSJ327720 CBB327720:CCF327720 CKX327720:CMB327720 CUT327720:CVX327720 DEP327720:DFT327720 DOL327720:DPP327720 DYH327720:DZL327720 EID327720:EJH327720 ERZ327720:ETD327720 FBV327720:FCZ327720 FLR327720:FMV327720 FVN327720:FWR327720 GFJ327720:GGN327720 GPF327720:GQJ327720 GZB327720:HAF327720 HIX327720:HKB327720 HST327720:HTX327720 ICP327720:IDT327720 IML327720:INP327720 IWH327720:IXL327720 JGD327720:JHH327720 JPZ327720:JRD327720 JZV327720:KAZ327720 KJR327720:KKV327720 KTN327720:KUR327720 LDJ327720:LEN327720 LNF327720:LOJ327720 LXB327720:LYF327720 MGX327720:MIB327720 MQT327720:MRX327720 NAP327720:NBT327720 NKL327720:NLP327720 NUH327720:NVL327720 OED327720:OFH327720 ONZ327720:OPD327720 OXV327720:OYZ327720 PHR327720:PIV327720 PRN327720:PSR327720 QBJ327720:QCN327720 QLF327720:QMJ327720 QVB327720:QWF327720 REX327720:RGB327720 ROT327720:RPX327720 RYP327720:RZT327720 SIL327720:SJP327720 SSH327720:STL327720 TCD327720:TDH327720 TLZ327720:TND327720 TVV327720:TWZ327720 UFR327720:UGV327720 UPN327720:UQR327720 UZJ327720:VAN327720 VJF327720:VKJ327720 VTB327720:VUF327720 WCX327720:WEB327720 WMT327720:WNX327720 WWP327720:WXT327720 F393256:AJ393256 KD393256:LH393256 TZ393256:VD393256 ADV393256:AEZ393256 ANR393256:AOV393256 AXN393256:AYR393256 BHJ393256:BIN393256 BRF393256:BSJ393256 CBB393256:CCF393256 CKX393256:CMB393256 CUT393256:CVX393256 DEP393256:DFT393256 DOL393256:DPP393256 DYH393256:DZL393256 EID393256:EJH393256 ERZ393256:ETD393256 FBV393256:FCZ393256 FLR393256:FMV393256 FVN393256:FWR393256 GFJ393256:GGN393256 GPF393256:GQJ393256 GZB393256:HAF393256 HIX393256:HKB393256 HST393256:HTX393256 ICP393256:IDT393256 IML393256:INP393256 IWH393256:IXL393256 JGD393256:JHH393256 JPZ393256:JRD393256 JZV393256:KAZ393256 KJR393256:KKV393256 KTN393256:KUR393256 LDJ393256:LEN393256 LNF393256:LOJ393256 LXB393256:LYF393256 MGX393256:MIB393256 MQT393256:MRX393256 NAP393256:NBT393256 NKL393256:NLP393256 NUH393256:NVL393256 OED393256:OFH393256 ONZ393256:OPD393256 OXV393256:OYZ393256 PHR393256:PIV393256 PRN393256:PSR393256 QBJ393256:QCN393256 QLF393256:QMJ393256 QVB393256:QWF393256 REX393256:RGB393256 ROT393256:RPX393256 RYP393256:RZT393256 SIL393256:SJP393256 SSH393256:STL393256 TCD393256:TDH393256 TLZ393256:TND393256 TVV393256:TWZ393256 UFR393256:UGV393256 UPN393256:UQR393256 UZJ393256:VAN393256 VJF393256:VKJ393256 VTB393256:VUF393256 WCX393256:WEB393256 WMT393256:WNX393256 WWP393256:WXT393256 F458792:AJ458792 KD458792:LH458792 TZ458792:VD458792 ADV458792:AEZ458792 ANR458792:AOV458792 AXN458792:AYR458792 BHJ458792:BIN458792 BRF458792:BSJ458792 CBB458792:CCF458792 CKX458792:CMB458792 CUT458792:CVX458792 DEP458792:DFT458792 DOL458792:DPP458792 DYH458792:DZL458792 EID458792:EJH458792 ERZ458792:ETD458792 FBV458792:FCZ458792 FLR458792:FMV458792 FVN458792:FWR458792 GFJ458792:GGN458792 GPF458792:GQJ458792 GZB458792:HAF458792 HIX458792:HKB458792 HST458792:HTX458792 ICP458792:IDT458792 IML458792:INP458792 IWH458792:IXL458792 JGD458792:JHH458792 JPZ458792:JRD458792 JZV458792:KAZ458792 KJR458792:KKV458792 KTN458792:KUR458792 LDJ458792:LEN458792 LNF458792:LOJ458792 LXB458792:LYF458792 MGX458792:MIB458792 MQT458792:MRX458792 NAP458792:NBT458792 NKL458792:NLP458792 NUH458792:NVL458792 OED458792:OFH458792 ONZ458792:OPD458792 OXV458792:OYZ458792 PHR458792:PIV458792 PRN458792:PSR458792 QBJ458792:QCN458792 QLF458792:QMJ458792 QVB458792:QWF458792 REX458792:RGB458792 ROT458792:RPX458792 RYP458792:RZT458792 SIL458792:SJP458792 SSH458792:STL458792 TCD458792:TDH458792 TLZ458792:TND458792 TVV458792:TWZ458792 UFR458792:UGV458792 UPN458792:UQR458792 UZJ458792:VAN458792 VJF458792:VKJ458792 VTB458792:VUF458792 WCX458792:WEB458792 WMT458792:WNX458792 WWP458792:WXT458792 F524328:AJ524328 KD524328:LH524328 TZ524328:VD524328 ADV524328:AEZ524328 ANR524328:AOV524328 AXN524328:AYR524328 BHJ524328:BIN524328 BRF524328:BSJ524328 CBB524328:CCF524328 CKX524328:CMB524328 CUT524328:CVX524328 DEP524328:DFT524328 DOL524328:DPP524328 DYH524328:DZL524328 EID524328:EJH524328 ERZ524328:ETD524328 FBV524328:FCZ524328 FLR524328:FMV524328 FVN524328:FWR524328 GFJ524328:GGN524328 GPF524328:GQJ524328 GZB524328:HAF524328 HIX524328:HKB524328 HST524328:HTX524328 ICP524328:IDT524328 IML524328:INP524328 IWH524328:IXL524328 JGD524328:JHH524328 JPZ524328:JRD524328 JZV524328:KAZ524328 KJR524328:KKV524328 KTN524328:KUR524328 LDJ524328:LEN524328 LNF524328:LOJ524328 LXB524328:LYF524328 MGX524328:MIB524328 MQT524328:MRX524328 NAP524328:NBT524328 NKL524328:NLP524328 NUH524328:NVL524328 OED524328:OFH524328 ONZ524328:OPD524328 OXV524328:OYZ524328 PHR524328:PIV524328 PRN524328:PSR524328 QBJ524328:QCN524328 QLF524328:QMJ524328 QVB524328:QWF524328 REX524328:RGB524328 ROT524328:RPX524328 RYP524328:RZT524328 SIL524328:SJP524328 SSH524328:STL524328 TCD524328:TDH524328 TLZ524328:TND524328 TVV524328:TWZ524328 UFR524328:UGV524328 UPN524328:UQR524328 UZJ524328:VAN524328 VJF524328:VKJ524328 VTB524328:VUF524328 WCX524328:WEB524328 WMT524328:WNX524328 WWP524328:WXT524328 F589864:AJ589864 KD589864:LH589864 TZ589864:VD589864 ADV589864:AEZ589864 ANR589864:AOV589864 AXN589864:AYR589864 BHJ589864:BIN589864 BRF589864:BSJ589864 CBB589864:CCF589864 CKX589864:CMB589864 CUT589864:CVX589864 DEP589864:DFT589864 DOL589864:DPP589864 DYH589864:DZL589864 EID589864:EJH589864 ERZ589864:ETD589864 FBV589864:FCZ589864 FLR589864:FMV589864 FVN589864:FWR589864 GFJ589864:GGN589864 GPF589864:GQJ589864 GZB589864:HAF589864 HIX589864:HKB589864 HST589864:HTX589864 ICP589864:IDT589864 IML589864:INP589864 IWH589864:IXL589864 JGD589864:JHH589864 JPZ589864:JRD589864 JZV589864:KAZ589864 KJR589864:KKV589864 KTN589864:KUR589864 LDJ589864:LEN589864 LNF589864:LOJ589864 LXB589864:LYF589864 MGX589864:MIB589864 MQT589864:MRX589864 NAP589864:NBT589864 NKL589864:NLP589864 NUH589864:NVL589864 OED589864:OFH589864 ONZ589864:OPD589864 OXV589864:OYZ589864 PHR589864:PIV589864 PRN589864:PSR589864 QBJ589864:QCN589864 QLF589864:QMJ589864 QVB589864:QWF589864 REX589864:RGB589864 ROT589864:RPX589864 RYP589864:RZT589864 SIL589864:SJP589864 SSH589864:STL589864 TCD589864:TDH589864 TLZ589864:TND589864 TVV589864:TWZ589864 UFR589864:UGV589864 UPN589864:UQR589864 UZJ589864:VAN589864 VJF589864:VKJ589864 VTB589864:VUF589864 WCX589864:WEB589864 WMT589864:WNX589864 WWP589864:WXT589864 F655400:AJ655400 KD655400:LH655400 TZ655400:VD655400 ADV655400:AEZ655400 ANR655400:AOV655400 AXN655400:AYR655400 BHJ655400:BIN655400 BRF655400:BSJ655400 CBB655400:CCF655400 CKX655400:CMB655400 CUT655400:CVX655400 DEP655400:DFT655400 DOL655400:DPP655400 DYH655400:DZL655400 EID655400:EJH655400 ERZ655400:ETD655400 FBV655400:FCZ655400 FLR655400:FMV655400 FVN655400:FWR655400 GFJ655400:GGN655400 GPF655400:GQJ655400 GZB655400:HAF655400 HIX655400:HKB655400 HST655400:HTX655400 ICP655400:IDT655400 IML655400:INP655400 IWH655400:IXL655400 JGD655400:JHH655400 JPZ655400:JRD655400 JZV655400:KAZ655400 KJR655400:KKV655400 KTN655400:KUR655400 LDJ655400:LEN655400 LNF655400:LOJ655400 LXB655400:LYF655400 MGX655400:MIB655400 MQT655400:MRX655400 NAP655400:NBT655400 NKL655400:NLP655400 NUH655400:NVL655400 OED655400:OFH655400 ONZ655400:OPD655400 OXV655400:OYZ655400 PHR655400:PIV655400 PRN655400:PSR655400 QBJ655400:QCN655400 QLF655400:QMJ655400 QVB655400:QWF655400 REX655400:RGB655400 ROT655400:RPX655400 RYP655400:RZT655400 SIL655400:SJP655400 SSH655400:STL655400 TCD655400:TDH655400 TLZ655400:TND655400 TVV655400:TWZ655400 UFR655400:UGV655400 UPN655400:UQR655400 UZJ655400:VAN655400 VJF655400:VKJ655400 VTB655400:VUF655400 WCX655400:WEB655400 WMT655400:WNX655400 WWP655400:WXT655400 F720936:AJ720936 KD720936:LH720936 TZ720936:VD720936 ADV720936:AEZ720936 ANR720936:AOV720936 AXN720936:AYR720936 BHJ720936:BIN720936 BRF720936:BSJ720936 CBB720936:CCF720936 CKX720936:CMB720936 CUT720936:CVX720936 DEP720936:DFT720936 DOL720936:DPP720936 DYH720936:DZL720936 EID720936:EJH720936 ERZ720936:ETD720936 FBV720936:FCZ720936 FLR720936:FMV720936 FVN720936:FWR720936 GFJ720936:GGN720936 GPF720936:GQJ720936 GZB720936:HAF720936 HIX720936:HKB720936 HST720936:HTX720936 ICP720936:IDT720936 IML720936:INP720936 IWH720936:IXL720936 JGD720936:JHH720936 JPZ720936:JRD720936 JZV720936:KAZ720936 KJR720936:KKV720936 KTN720936:KUR720936 LDJ720936:LEN720936 LNF720936:LOJ720936 LXB720936:LYF720936 MGX720936:MIB720936 MQT720936:MRX720936 NAP720936:NBT720936 NKL720936:NLP720936 NUH720936:NVL720936 OED720936:OFH720936 ONZ720936:OPD720936 OXV720936:OYZ720936 PHR720936:PIV720936 PRN720936:PSR720936 QBJ720936:QCN720936 QLF720936:QMJ720936 QVB720936:QWF720936 REX720936:RGB720936 ROT720936:RPX720936 RYP720936:RZT720936 SIL720936:SJP720936 SSH720936:STL720936 TCD720936:TDH720936 TLZ720936:TND720936 TVV720936:TWZ720936 UFR720936:UGV720936 UPN720936:UQR720936 UZJ720936:VAN720936 VJF720936:VKJ720936 VTB720936:VUF720936 WCX720936:WEB720936 WMT720936:WNX720936 WWP720936:WXT720936 F786472:AJ786472 KD786472:LH786472 TZ786472:VD786472 ADV786472:AEZ786472 ANR786472:AOV786472 AXN786472:AYR786472 BHJ786472:BIN786472 BRF786472:BSJ786472 CBB786472:CCF786472 CKX786472:CMB786472 CUT786472:CVX786472 DEP786472:DFT786472 DOL786472:DPP786472 DYH786472:DZL786472 EID786472:EJH786472 ERZ786472:ETD786472 FBV786472:FCZ786472 FLR786472:FMV786472 FVN786472:FWR786472 GFJ786472:GGN786472 GPF786472:GQJ786472 GZB786472:HAF786472 HIX786472:HKB786472 HST786472:HTX786472 ICP786472:IDT786472 IML786472:INP786472 IWH786472:IXL786472 JGD786472:JHH786472 JPZ786472:JRD786472 JZV786472:KAZ786472 KJR786472:KKV786472 KTN786472:KUR786472 LDJ786472:LEN786472 LNF786472:LOJ786472 LXB786472:LYF786472 MGX786472:MIB786472 MQT786472:MRX786472 NAP786472:NBT786472 NKL786472:NLP786472 NUH786472:NVL786472 OED786472:OFH786472 ONZ786472:OPD786472 OXV786472:OYZ786472 PHR786472:PIV786472 PRN786472:PSR786472 QBJ786472:QCN786472 QLF786472:QMJ786472 QVB786472:QWF786472 REX786472:RGB786472 ROT786472:RPX786472 RYP786472:RZT786472 SIL786472:SJP786472 SSH786472:STL786472 TCD786472:TDH786472 TLZ786472:TND786472 TVV786472:TWZ786472 UFR786472:UGV786472 UPN786472:UQR786472 UZJ786472:VAN786472 VJF786472:VKJ786472 VTB786472:VUF786472 WCX786472:WEB786472 WMT786472:WNX786472 WWP786472:WXT786472 F852008:AJ852008 KD852008:LH852008 TZ852008:VD852008 ADV852008:AEZ852008 ANR852008:AOV852008 AXN852008:AYR852008 BHJ852008:BIN852008 BRF852008:BSJ852008 CBB852008:CCF852008 CKX852008:CMB852008 CUT852008:CVX852008 DEP852008:DFT852008 DOL852008:DPP852008 DYH852008:DZL852008 EID852008:EJH852008 ERZ852008:ETD852008 FBV852008:FCZ852008 FLR852008:FMV852008 FVN852008:FWR852008 GFJ852008:GGN852008 GPF852008:GQJ852008 GZB852008:HAF852008 HIX852008:HKB852008 HST852008:HTX852008 ICP852008:IDT852008 IML852008:INP852008 IWH852008:IXL852008 JGD852008:JHH852008 JPZ852008:JRD852008 JZV852008:KAZ852008 KJR852008:KKV852008 KTN852008:KUR852008 LDJ852008:LEN852008 LNF852008:LOJ852008 LXB852008:LYF852008 MGX852008:MIB852008 MQT852008:MRX852008 NAP852008:NBT852008 NKL852008:NLP852008 NUH852008:NVL852008 OED852008:OFH852008 ONZ852008:OPD852008 OXV852008:OYZ852008 PHR852008:PIV852008 PRN852008:PSR852008 QBJ852008:QCN852008 QLF852008:QMJ852008 QVB852008:QWF852008 REX852008:RGB852008 ROT852008:RPX852008 RYP852008:RZT852008 SIL852008:SJP852008 SSH852008:STL852008 TCD852008:TDH852008 TLZ852008:TND852008 TVV852008:TWZ852008 UFR852008:UGV852008 UPN852008:UQR852008 UZJ852008:VAN852008 VJF852008:VKJ852008 VTB852008:VUF852008 WCX852008:WEB852008 WMT852008:WNX852008 WWP852008:WXT852008 F917544:AJ917544 KD917544:LH917544 TZ917544:VD917544 ADV917544:AEZ917544 ANR917544:AOV917544 AXN917544:AYR917544 BHJ917544:BIN917544 BRF917544:BSJ917544 CBB917544:CCF917544 CKX917544:CMB917544 CUT917544:CVX917544 DEP917544:DFT917544 DOL917544:DPP917544 DYH917544:DZL917544 EID917544:EJH917544 ERZ917544:ETD917544 FBV917544:FCZ917544 FLR917544:FMV917544 FVN917544:FWR917544 GFJ917544:GGN917544 GPF917544:GQJ917544 GZB917544:HAF917544 HIX917544:HKB917544 HST917544:HTX917544 ICP917544:IDT917544 IML917544:INP917544 IWH917544:IXL917544 JGD917544:JHH917544 JPZ917544:JRD917544 JZV917544:KAZ917544 KJR917544:KKV917544 KTN917544:KUR917544 LDJ917544:LEN917544 LNF917544:LOJ917544 LXB917544:LYF917544 MGX917544:MIB917544 MQT917544:MRX917544 NAP917544:NBT917544 NKL917544:NLP917544 NUH917544:NVL917544 OED917544:OFH917544 ONZ917544:OPD917544 OXV917544:OYZ917544 PHR917544:PIV917544 PRN917544:PSR917544 QBJ917544:QCN917544 QLF917544:QMJ917544 QVB917544:QWF917544 REX917544:RGB917544 ROT917544:RPX917544 RYP917544:RZT917544 SIL917544:SJP917544 SSH917544:STL917544 TCD917544:TDH917544 TLZ917544:TND917544 TVV917544:TWZ917544 UFR917544:UGV917544 UPN917544:UQR917544 UZJ917544:VAN917544 VJF917544:VKJ917544 VTB917544:VUF917544 WCX917544:WEB917544 WMT917544:WNX917544 WWP917544:WXT917544 F983080:AJ983080 KD983080:LH983080 TZ983080:VD983080 ADV983080:AEZ983080 ANR983080:AOV983080 AXN983080:AYR983080 BHJ983080:BIN983080 BRF983080:BSJ983080 CBB983080:CCF983080 CKX983080:CMB983080 CUT983080:CVX983080 DEP983080:DFT983080 DOL983080:DPP983080 DYH983080:DZL983080 EID983080:EJH983080 ERZ983080:ETD983080 FBV983080:FCZ983080 FLR983080:FMV983080 FVN983080:FWR983080 GFJ983080:GGN983080 GPF983080:GQJ983080 GZB983080:HAF983080 HIX983080:HKB983080 HST983080:HTX983080 ICP983080:IDT983080 IML983080:INP983080 IWH983080:IXL983080 JGD983080:JHH983080 JPZ983080:JRD983080 JZV983080:KAZ983080 KJR983080:KKV983080 KTN983080:KUR983080 LDJ983080:LEN983080 LNF983080:LOJ983080 LXB983080:LYF983080 MGX983080:MIB983080 MQT983080:MRX983080 NAP983080:NBT983080 NKL983080:NLP983080 NUH983080:NVL983080 OED983080:OFH983080 ONZ983080:OPD983080 OXV983080:OYZ983080 PHR983080:PIV983080 PRN983080:PSR983080 QBJ983080:QCN983080 QLF983080:QMJ983080 QVB983080:QWF983080 REX983080:RGB983080 ROT983080:RPX983080 RYP983080:RZT983080 SIL983080:SJP983080 SSH983080:STL983080 TCD983080:TDH983080 TLZ983080:TND983080 TVV983080:TWZ983080 UFR983080:UGV983080 UPN983080:UQR983080 UZJ983080:VAN983080 VJF983080:VKJ983080 VTB983080:VUF983080 WCX983080:WEB983080 WMT983080:WNX983080 WWP983080:WXT983080" xr:uid="{00000000-0002-0000-0000-000002000000}">
      <formula1>"○,無"</formula1>
    </dataValidation>
    <dataValidation type="list" allowBlank="1" showInputMessage="1" showErrorMessage="1" sqref="B11:B30" xr:uid="{00000000-0002-0000-0000-000004000000}">
      <formula1>"TR,FW1,FW2,FW3,多能工"</formula1>
    </dataValidation>
    <dataValidation type="list" allowBlank="1" showInputMessage="1" sqref="AW1:AW2" xr:uid="{00000000-0002-0000-0000-000005000000}">
      <formula1>"新規・5年利用無"</formula1>
    </dataValidation>
  </dataValidations>
  <printOptions horizontalCentered="1" verticalCentered="1"/>
  <pageMargins left="0.19685039370078741" right="0.19685039370078741" top="0.39370078740157483" bottom="0" header="0" footer="0.19685039370078741"/>
  <pageSetup paperSize="9" scale="57" orientation="landscape" cellComments="asDisplayed" r:id="rId1"/>
  <headerFooter alignWithMargins="0"/>
  <colBreaks count="2" manualBreakCount="2">
    <brk id="43" max="62" man="1"/>
    <brk id="59" max="54" man="1"/>
  </col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stopIfTrue="1" id="{BEE6AE0C-0882-4046-A17A-D872FB063E77}">
            <xm:f>COUNTIF(日付!$A$19:$U$22,G7)&gt;0</xm:f>
            <x14:dxf>
              <font>
                <color rgb="FFFF0000"/>
              </font>
            </x14:dxf>
          </x14:cfRule>
          <xm:sqref>G7:AJ10 G36:AJ36</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CF107"/>
  <sheetViews>
    <sheetView view="pageBreakPreview" zoomScale="55" zoomScaleNormal="75" zoomScaleSheetLayoutView="55" workbookViewId="0">
      <selection activeCell="AV9" sqref="AV9:AV10"/>
    </sheetView>
  </sheetViews>
  <sheetFormatPr defaultRowHeight="13.2"/>
  <cols>
    <col min="1" max="2" width="7.88671875" style="4" customWidth="1"/>
    <col min="3" max="4" width="4.77734375" style="4" customWidth="1"/>
    <col min="5" max="5" width="8.33203125" style="4" customWidth="1"/>
    <col min="6" max="6" width="17.109375" style="4" customWidth="1"/>
    <col min="7" max="37" width="4.33203125" style="4" customWidth="1"/>
    <col min="38" max="38" width="9.88671875" style="4" customWidth="1"/>
    <col min="39" max="39" width="14.6640625" style="4" customWidth="1"/>
    <col min="40" max="41" width="10.6640625" style="4" customWidth="1"/>
    <col min="42" max="43" width="2.6640625" style="4" customWidth="1"/>
    <col min="44" max="44" width="3.6640625" style="4" customWidth="1"/>
    <col min="45" max="45" width="3.88671875" style="4" bestFit="1" customWidth="1"/>
    <col min="46" max="46" width="3.88671875" style="4" customWidth="1"/>
    <col min="47" max="47" width="19.33203125" style="4" customWidth="1"/>
    <col min="48" max="56" width="15.6640625" style="4" customWidth="1"/>
    <col min="57" max="58" width="16.6640625" style="4" customWidth="1"/>
    <col min="59" max="59" width="30.6640625" style="4" customWidth="1"/>
    <col min="60" max="60" width="9" style="4" customWidth="1"/>
    <col min="61" max="79" width="9" style="4" hidden="1" customWidth="1"/>
    <col min="80" max="80" width="30.44140625" style="73" hidden="1" customWidth="1"/>
    <col min="81" max="82" width="13.33203125" style="73" hidden="1" customWidth="1"/>
    <col min="83" max="84" width="17" style="73" hidden="1" customWidth="1"/>
    <col min="85" max="284" width="9" style="4"/>
    <col min="285" max="286" width="7.88671875" style="4" customWidth="1"/>
    <col min="287" max="288" width="4.77734375" style="4" customWidth="1"/>
    <col min="289" max="289" width="17.109375" style="4" customWidth="1"/>
    <col min="290" max="319" width="4.109375" style="4" customWidth="1"/>
    <col min="320" max="320" width="0" style="4" hidden="1" customWidth="1"/>
    <col min="321" max="321" width="9.88671875" style="4" customWidth="1"/>
    <col min="322" max="322" width="14.6640625" style="4" customWidth="1"/>
    <col min="323" max="324" width="9.88671875" style="4" customWidth="1"/>
    <col min="325" max="326" width="7.6640625" style="4" customWidth="1"/>
    <col min="327" max="327" width="9" style="4" customWidth="1"/>
    <col min="328" max="334" width="0" style="4" hidden="1" customWidth="1"/>
    <col min="335" max="540" width="9" style="4"/>
    <col min="541" max="542" width="7.88671875" style="4" customWidth="1"/>
    <col min="543" max="544" width="4.77734375" style="4" customWidth="1"/>
    <col min="545" max="545" width="17.109375" style="4" customWidth="1"/>
    <col min="546" max="575" width="4.109375" style="4" customWidth="1"/>
    <col min="576" max="576" width="0" style="4" hidden="1" customWidth="1"/>
    <col min="577" max="577" width="9.88671875" style="4" customWidth="1"/>
    <col min="578" max="578" width="14.6640625" style="4" customWidth="1"/>
    <col min="579" max="580" width="9.88671875" style="4" customWidth="1"/>
    <col min="581" max="582" width="7.6640625" style="4" customWidth="1"/>
    <col min="583" max="583" width="9" style="4" customWidth="1"/>
    <col min="584" max="590" width="0" style="4" hidden="1" customWidth="1"/>
    <col min="591" max="796" width="9" style="4"/>
    <col min="797" max="798" width="7.88671875" style="4" customWidth="1"/>
    <col min="799" max="800" width="4.77734375" style="4" customWidth="1"/>
    <col min="801" max="801" width="17.109375" style="4" customWidth="1"/>
    <col min="802" max="831" width="4.109375" style="4" customWidth="1"/>
    <col min="832" max="832" width="0" style="4" hidden="1" customWidth="1"/>
    <col min="833" max="833" width="9.88671875" style="4" customWidth="1"/>
    <col min="834" max="834" width="14.6640625" style="4" customWidth="1"/>
    <col min="835" max="836" width="9.88671875" style="4" customWidth="1"/>
    <col min="837" max="838" width="7.6640625" style="4" customWidth="1"/>
    <col min="839" max="839" width="9" style="4" customWidth="1"/>
    <col min="840" max="846" width="0" style="4" hidden="1" customWidth="1"/>
    <col min="847" max="1052" width="9" style="4"/>
    <col min="1053" max="1054" width="7.88671875" style="4" customWidth="1"/>
    <col min="1055" max="1056" width="4.77734375" style="4" customWidth="1"/>
    <col min="1057" max="1057" width="17.109375" style="4" customWidth="1"/>
    <col min="1058" max="1087" width="4.109375" style="4" customWidth="1"/>
    <col min="1088" max="1088" width="0" style="4" hidden="1" customWidth="1"/>
    <col min="1089" max="1089" width="9.88671875" style="4" customWidth="1"/>
    <col min="1090" max="1090" width="14.6640625" style="4" customWidth="1"/>
    <col min="1091" max="1092" width="9.88671875" style="4" customWidth="1"/>
    <col min="1093" max="1094" width="7.6640625" style="4" customWidth="1"/>
    <col min="1095" max="1095" width="9" style="4" customWidth="1"/>
    <col min="1096" max="1102" width="0" style="4" hidden="1" customWidth="1"/>
    <col min="1103" max="1308" width="9" style="4"/>
    <col min="1309" max="1310" width="7.88671875" style="4" customWidth="1"/>
    <col min="1311" max="1312" width="4.77734375" style="4" customWidth="1"/>
    <col min="1313" max="1313" width="17.109375" style="4" customWidth="1"/>
    <col min="1314" max="1343" width="4.109375" style="4" customWidth="1"/>
    <col min="1344" max="1344" width="0" style="4" hidden="1" customWidth="1"/>
    <col min="1345" max="1345" width="9.88671875" style="4" customWidth="1"/>
    <col min="1346" max="1346" width="14.6640625" style="4" customWidth="1"/>
    <col min="1347" max="1348" width="9.88671875" style="4" customWidth="1"/>
    <col min="1349" max="1350" width="7.6640625" style="4" customWidth="1"/>
    <col min="1351" max="1351" width="9" style="4" customWidth="1"/>
    <col min="1352" max="1358" width="0" style="4" hidden="1" customWidth="1"/>
    <col min="1359" max="1564" width="9" style="4"/>
    <col min="1565" max="1566" width="7.88671875" style="4" customWidth="1"/>
    <col min="1567" max="1568" width="4.77734375" style="4" customWidth="1"/>
    <col min="1569" max="1569" width="17.109375" style="4" customWidth="1"/>
    <col min="1570" max="1599" width="4.109375" style="4" customWidth="1"/>
    <col min="1600" max="1600" width="0" style="4" hidden="1" customWidth="1"/>
    <col min="1601" max="1601" width="9.88671875" style="4" customWidth="1"/>
    <col min="1602" max="1602" width="14.6640625" style="4" customWidth="1"/>
    <col min="1603" max="1604" width="9.88671875" style="4" customWidth="1"/>
    <col min="1605" max="1606" width="7.6640625" style="4" customWidth="1"/>
    <col min="1607" max="1607" width="9" style="4" customWidth="1"/>
    <col min="1608" max="1614" width="0" style="4" hidden="1" customWidth="1"/>
    <col min="1615" max="1820" width="9" style="4"/>
    <col min="1821" max="1822" width="7.88671875" style="4" customWidth="1"/>
    <col min="1823" max="1824" width="4.77734375" style="4" customWidth="1"/>
    <col min="1825" max="1825" width="17.109375" style="4" customWidth="1"/>
    <col min="1826" max="1855" width="4.109375" style="4" customWidth="1"/>
    <col min="1856" max="1856" width="0" style="4" hidden="1" customWidth="1"/>
    <col min="1857" max="1857" width="9.88671875" style="4" customWidth="1"/>
    <col min="1858" max="1858" width="14.6640625" style="4" customWidth="1"/>
    <col min="1859" max="1860" width="9.88671875" style="4" customWidth="1"/>
    <col min="1861" max="1862" width="7.6640625" style="4" customWidth="1"/>
    <col min="1863" max="1863" width="9" style="4" customWidth="1"/>
    <col min="1864" max="1870" width="0" style="4" hidden="1" customWidth="1"/>
    <col min="1871" max="2076" width="9" style="4"/>
    <col min="2077" max="2078" width="7.88671875" style="4" customWidth="1"/>
    <col min="2079" max="2080" width="4.77734375" style="4" customWidth="1"/>
    <col min="2081" max="2081" width="17.109375" style="4" customWidth="1"/>
    <col min="2082" max="2111" width="4.109375" style="4" customWidth="1"/>
    <col min="2112" max="2112" width="0" style="4" hidden="1" customWidth="1"/>
    <col min="2113" max="2113" width="9.88671875" style="4" customWidth="1"/>
    <col min="2114" max="2114" width="14.6640625" style="4" customWidth="1"/>
    <col min="2115" max="2116" width="9.88671875" style="4" customWidth="1"/>
    <col min="2117" max="2118" width="7.6640625" style="4" customWidth="1"/>
    <col min="2119" max="2119" width="9" style="4" customWidth="1"/>
    <col min="2120" max="2126" width="0" style="4" hidden="1" customWidth="1"/>
    <col min="2127" max="2332" width="9" style="4"/>
    <col min="2333" max="2334" width="7.88671875" style="4" customWidth="1"/>
    <col min="2335" max="2336" width="4.77734375" style="4" customWidth="1"/>
    <col min="2337" max="2337" width="17.109375" style="4" customWidth="1"/>
    <col min="2338" max="2367" width="4.109375" style="4" customWidth="1"/>
    <col min="2368" max="2368" width="0" style="4" hidden="1" customWidth="1"/>
    <col min="2369" max="2369" width="9.88671875" style="4" customWidth="1"/>
    <col min="2370" max="2370" width="14.6640625" style="4" customWidth="1"/>
    <col min="2371" max="2372" width="9.88671875" style="4" customWidth="1"/>
    <col min="2373" max="2374" width="7.6640625" style="4" customWidth="1"/>
    <col min="2375" max="2375" width="9" style="4" customWidth="1"/>
    <col min="2376" max="2382" width="0" style="4" hidden="1" customWidth="1"/>
    <col min="2383" max="2588" width="9" style="4"/>
    <col min="2589" max="2590" width="7.88671875" style="4" customWidth="1"/>
    <col min="2591" max="2592" width="4.77734375" style="4" customWidth="1"/>
    <col min="2593" max="2593" width="17.109375" style="4" customWidth="1"/>
    <col min="2594" max="2623" width="4.109375" style="4" customWidth="1"/>
    <col min="2624" max="2624" width="0" style="4" hidden="1" customWidth="1"/>
    <col min="2625" max="2625" width="9.88671875" style="4" customWidth="1"/>
    <col min="2626" max="2626" width="14.6640625" style="4" customWidth="1"/>
    <col min="2627" max="2628" width="9.88671875" style="4" customWidth="1"/>
    <col min="2629" max="2630" width="7.6640625" style="4" customWidth="1"/>
    <col min="2631" max="2631" width="9" style="4" customWidth="1"/>
    <col min="2632" max="2638" width="0" style="4" hidden="1" customWidth="1"/>
    <col min="2639" max="2844" width="9" style="4"/>
    <col min="2845" max="2846" width="7.88671875" style="4" customWidth="1"/>
    <col min="2847" max="2848" width="4.77734375" style="4" customWidth="1"/>
    <col min="2849" max="2849" width="17.109375" style="4" customWidth="1"/>
    <col min="2850" max="2879" width="4.109375" style="4" customWidth="1"/>
    <col min="2880" max="2880" width="0" style="4" hidden="1" customWidth="1"/>
    <col min="2881" max="2881" width="9.88671875" style="4" customWidth="1"/>
    <col min="2882" max="2882" width="14.6640625" style="4" customWidth="1"/>
    <col min="2883" max="2884" width="9.88671875" style="4" customWidth="1"/>
    <col min="2885" max="2886" width="7.6640625" style="4" customWidth="1"/>
    <col min="2887" max="2887" width="9" style="4" customWidth="1"/>
    <col min="2888" max="2894" width="0" style="4" hidden="1" customWidth="1"/>
    <col min="2895" max="3100" width="9" style="4"/>
    <col min="3101" max="3102" width="7.88671875" style="4" customWidth="1"/>
    <col min="3103" max="3104" width="4.77734375" style="4" customWidth="1"/>
    <col min="3105" max="3105" width="17.109375" style="4" customWidth="1"/>
    <col min="3106" max="3135" width="4.109375" style="4" customWidth="1"/>
    <col min="3136" max="3136" width="0" style="4" hidden="1" customWidth="1"/>
    <col min="3137" max="3137" width="9.88671875" style="4" customWidth="1"/>
    <col min="3138" max="3138" width="14.6640625" style="4" customWidth="1"/>
    <col min="3139" max="3140" width="9.88671875" style="4" customWidth="1"/>
    <col min="3141" max="3142" width="7.6640625" style="4" customWidth="1"/>
    <col min="3143" max="3143" width="9" style="4" customWidth="1"/>
    <col min="3144" max="3150" width="0" style="4" hidden="1" customWidth="1"/>
    <col min="3151" max="3356" width="9" style="4"/>
    <col min="3357" max="3358" width="7.88671875" style="4" customWidth="1"/>
    <col min="3359" max="3360" width="4.77734375" style="4" customWidth="1"/>
    <col min="3361" max="3361" width="17.109375" style="4" customWidth="1"/>
    <col min="3362" max="3391" width="4.109375" style="4" customWidth="1"/>
    <col min="3392" max="3392" width="0" style="4" hidden="1" customWidth="1"/>
    <col min="3393" max="3393" width="9.88671875" style="4" customWidth="1"/>
    <col min="3394" max="3394" width="14.6640625" style="4" customWidth="1"/>
    <col min="3395" max="3396" width="9.88671875" style="4" customWidth="1"/>
    <col min="3397" max="3398" width="7.6640625" style="4" customWidth="1"/>
    <col min="3399" max="3399" width="9" style="4" customWidth="1"/>
    <col min="3400" max="3406" width="0" style="4" hidden="1" customWidth="1"/>
    <col min="3407" max="3612" width="9" style="4"/>
    <col min="3613" max="3614" width="7.88671875" style="4" customWidth="1"/>
    <col min="3615" max="3616" width="4.77734375" style="4" customWidth="1"/>
    <col min="3617" max="3617" width="17.109375" style="4" customWidth="1"/>
    <col min="3618" max="3647" width="4.109375" style="4" customWidth="1"/>
    <col min="3648" max="3648" width="0" style="4" hidden="1" customWidth="1"/>
    <col min="3649" max="3649" width="9.88671875" style="4" customWidth="1"/>
    <col min="3650" max="3650" width="14.6640625" style="4" customWidth="1"/>
    <col min="3651" max="3652" width="9.88671875" style="4" customWidth="1"/>
    <col min="3653" max="3654" width="7.6640625" style="4" customWidth="1"/>
    <col min="3655" max="3655" width="9" style="4" customWidth="1"/>
    <col min="3656" max="3662" width="0" style="4" hidden="1" customWidth="1"/>
    <col min="3663" max="3868" width="9" style="4"/>
    <col min="3869" max="3870" width="7.88671875" style="4" customWidth="1"/>
    <col min="3871" max="3872" width="4.77734375" style="4" customWidth="1"/>
    <col min="3873" max="3873" width="17.109375" style="4" customWidth="1"/>
    <col min="3874" max="3903" width="4.109375" style="4" customWidth="1"/>
    <col min="3904" max="3904" width="0" style="4" hidden="1" customWidth="1"/>
    <col min="3905" max="3905" width="9.88671875" style="4" customWidth="1"/>
    <col min="3906" max="3906" width="14.6640625" style="4" customWidth="1"/>
    <col min="3907" max="3908" width="9.88671875" style="4" customWidth="1"/>
    <col min="3909" max="3910" width="7.6640625" style="4" customWidth="1"/>
    <col min="3911" max="3911" width="9" style="4" customWidth="1"/>
    <col min="3912" max="3918" width="0" style="4" hidden="1" customWidth="1"/>
    <col min="3919" max="4124" width="9" style="4"/>
    <col min="4125" max="4126" width="7.88671875" style="4" customWidth="1"/>
    <col min="4127" max="4128" width="4.77734375" style="4" customWidth="1"/>
    <col min="4129" max="4129" width="17.109375" style="4" customWidth="1"/>
    <col min="4130" max="4159" width="4.109375" style="4" customWidth="1"/>
    <col min="4160" max="4160" width="0" style="4" hidden="1" customWidth="1"/>
    <col min="4161" max="4161" width="9.88671875" style="4" customWidth="1"/>
    <col min="4162" max="4162" width="14.6640625" style="4" customWidth="1"/>
    <col min="4163" max="4164" width="9.88671875" style="4" customWidth="1"/>
    <col min="4165" max="4166" width="7.6640625" style="4" customWidth="1"/>
    <col min="4167" max="4167" width="9" style="4" customWidth="1"/>
    <col min="4168" max="4174" width="0" style="4" hidden="1" customWidth="1"/>
    <col min="4175" max="4380" width="9" style="4"/>
    <col min="4381" max="4382" width="7.88671875" style="4" customWidth="1"/>
    <col min="4383" max="4384" width="4.77734375" style="4" customWidth="1"/>
    <col min="4385" max="4385" width="17.109375" style="4" customWidth="1"/>
    <col min="4386" max="4415" width="4.109375" style="4" customWidth="1"/>
    <col min="4416" max="4416" width="0" style="4" hidden="1" customWidth="1"/>
    <col min="4417" max="4417" width="9.88671875" style="4" customWidth="1"/>
    <col min="4418" max="4418" width="14.6640625" style="4" customWidth="1"/>
    <col min="4419" max="4420" width="9.88671875" style="4" customWidth="1"/>
    <col min="4421" max="4422" width="7.6640625" style="4" customWidth="1"/>
    <col min="4423" max="4423" width="9" style="4" customWidth="1"/>
    <col min="4424" max="4430" width="0" style="4" hidden="1" customWidth="1"/>
    <col min="4431" max="4636" width="9" style="4"/>
    <col min="4637" max="4638" width="7.88671875" style="4" customWidth="1"/>
    <col min="4639" max="4640" width="4.77734375" style="4" customWidth="1"/>
    <col min="4641" max="4641" width="17.109375" style="4" customWidth="1"/>
    <col min="4642" max="4671" width="4.109375" style="4" customWidth="1"/>
    <col min="4672" max="4672" width="0" style="4" hidden="1" customWidth="1"/>
    <col min="4673" max="4673" width="9.88671875" style="4" customWidth="1"/>
    <col min="4674" max="4674" width="14.6640625" style="4" customWidth="1"/>
    <col min="4675" max="4676" width="9.88671875" style="4" customWidth="1"/>
    <col min="4677" max="4678" width="7.6640625" style="4" customWidth="1"/>
    <col min="4679" max="4679" width="9" style="4" customWidth="1"/>
    <col min="4680" max="4686" width="0" style="4" hidden="1" customWidth="1"/>
    <col min="4687" max="4892" width="9" style="4"/>
    <col min="4893" max="4894" width="7.88671875" style="4" customWidth="1"/>
    <col min="4895" max="4896" width="4.77734375" style="4" customWidth="1"/>
    <col min="4897" max="4897" width="17.109375" style="4" customWidth="1"/>
    <col min="4898" max="4927" width="4.109375" style="4" customWidth="1"/>
    <col min="4928" max="4928" width="0" style="4" hidden="1" customWidth="1"/>
    <col min="4929" max="4929" width="9.88671875" style="4" customWidth="1"/>
    <col min="4930" max="4930" width="14.6640625" style="4" customWidth="1"/>
    <col min="4931" max="4932" width="9.88671875" style="4" customWidth="1"/>
    <col min="4933" max="4934" width="7.6640625" style="4" customWidth="1"/>
    <col min="4935" max="4935" width="9" style="4" customWidth="1"/>
    <col min="4936" max="4942" width="0" style="4" hidden="1" customWidth="1"/>
    <col min="4943" max="5148" width="9" style="4"/>
    <col min="5149" max="5150" width="7.88671875" style="4" customWidth="1"/>
    <col min="5151" max="5152" width="4.77734375" style="4" customWidth="1"/>
    <col min="5153" max="5153" width="17.109375" style="4" customWidth="1"/>
    <col min="5154" max="5183" width="4.109375" style="4" customWidth="1"/>
    <col min="5184" max="5184" width="0" style="4" hidden="1" customWidth="1"/>
    <col min="5185" max="5185" width="9.88671875" style="4" customWidth="1"/>
    <col min="5186" max="5186" width="14.6640625" style="4" customWidth="1"/>
    <col min="5187" max="5188" width="9.88671875" style="4" customWidth="1"/>
    <col min="5189" max="5190" width="7.6640625" style="4" customWidth="1"/>
    <col min="5191" max="5191" width="9" style="4" customWidth="1"/>
    <col min="5192" max="5198" width="0" style="4" hidden="1" customWidth="1"/>
    <col min="5199" max="5404" width="9" style="4"/>
    <col min="5405" max="5406" width="7.88671875" style="4" customWidth="1"/>
    <col min="5407" max="5408" width="4.77734375" style="4" customWidth="1"/>
    <col min="5409" max="5409" width="17.109375" style="4" customWidth="1"/>
    <col min="5410" max="5439" width="4.109375" style="4" customWidth="1"/>
    <col min="5440" max="5440" width="0" style="4" hidden="1" customWidth="1"/>
    <col min="5441" max="5441" width="9.88671875" style="4" customWidth="1"/>
    <col min="5442" max="5442" width="14.6640625" style="4" customWidth="1"/>
    <col min="5443" max="5444" width="9.88671875" style="4" customWidth="1"/>
    <col min="5445" max="5446" width="7.6640625" style="4" customWidth="1"/>
    <col min="5447" max="5447" width="9" style="4" customWidth="1"/>
    <col min="5448" max="5454" width="0" style="4" hidden="1" customWidth="1"/>
    <col min="5455" max="5660" width="9" style="4"/>
    <col min="5661" max="5662" width="7.88671875" style="4" customWidth="1"/>
    <col min="5663" max="5664" width="4.77734375" style="4" customWidth="1"/>
    <col min="5665" max="5665" width="17.109375" style="4" customWidth="1"/>
    <col min="5666" max="5695" width="4.109375" style="4" customWidth="1"/>
    <col min="5696" max="5696" width="0" style="4" hidden="1" customWidth="1"/>
    <col min="5697" max="5697" width="9.88671875" style="4" customWidth="1"/>
    <col min="5698" max="5698" width="14.6640625" style="4" customWidth="1"/>
    <col min="5699" max="5700" width="9.88671875" style="4" customWidth="1"/>
    <col min="5701" max="5702" width="7.6640625" style="4" customWidth="1"/>
    <col min="5703" max="5703" width="9" style="4" customWidth="1"/>
    <col min="5704" max="5710" width="0" style="4" hidden="1" customWidth="1"/>
    <col min="5711" max="5916" width="9" style="4"/>
    <col min="5917" max="5918" width="7.88671875" style="4" customWidth="1"/>
    <col min="5919" max="5920" width="4.77734375" style="4" customWidth="1"/>
    <col min="5921" max="5921" width="17.109375" style="4" customWidth="1"/>
    <col min="5922" max="5951" width="4.109375" style="4" customWidth="1"/>
    <col min="5952" max="5952" width="0" style="4" hidden="1" customWidth="1"/>
    <col min="5953" max="5953" width="9.88671875" style="4" customWidth="1"/>
    <col min="5954" max="5954" width="14.6640625" style="4" customWidth="1"/>
    <col min="5955" max="5956" width="9.88671875" style="4" customWidth="1"/>
    <col min="5957" max="5958" width="7.6640625" style="4" customWidth="1"/>
    <col min="5959" max="5959" width="9" style="4" customWidth="1"/>
    <col min="5960" max="5966" width="0" style="4" hidden="1" customWidth="1"/>
    <col min="5967" max="6172" width="9" style="4"/>
    <col min="6173" max="6174" width="7.88671875" style="4" customWidth="1"/>
    <col min="6175" max="6176" width="4.77734375" style="4" customWidth="1"/>
    <col min="6177" max="6177" width="17.109375" style="4" customWidth="1"/>
    <col min="6178" max="6207" width="4.109375" style="4" customWidth="1"/>
    <col min="6208" max="6208" width="0" style="4" hidden="1" customWidth="1"/>
    <col min="6209" max="6209" width="9.88671875" style="4" customWidth="1"/>
    <col min="6210" max="6210" width="14.6640625" style="4" customWidth="1"/>
    <col min="6211" max="6212" width="9.88671875" style="4" customWidth="1"/>
    <col min="6213" max="6214" width="7.6640625" style="4" customWidth="1"/>
    <col min="6215" max="6215" width="9" style="4" customWidth="1"/>
    <col min="6216" max="6222" width="0" style="4" hidden="1" customWidth="1"/>
    <col min="6223" max="6428" width="9" style="4"/>
    <col min="6429" max="6430" width="7.88671875" style="4" customWidth="1"/>
    <col min="6431" max="6432" width="4.77734375" style="4" customWidth="1"/>
    <col min="6433" max="6433" width="17.109375" style="4" customWidth="1"/>
    <col min="6434" max="6463" width="4.109375" style="4" customWidth="1"/>
    <col min="6464" max="6464" width="0" style="4" hidden="1" customWidth="1"/>
    <col min="6465" max="6465" width="9.88671875" style="4" customWidth="1"/>
    <col min="6466" max="6466" width="14.6640625" style="4" customWidth="1"/>
    <col min="6467" max="6468" width="9.88671875" style="4" customWidth="1"/>
    <col min="6469" max="6470" width="7.6640625" style="4" customWidth="1"/>
    <col min="6471" max="6471" width="9" style="4" customWidth="1"/>
    <col min="6472" max="6478" width="0" style="4" hidden="1" customWidth="1"/>
    <col min="6479" max="6684" width="9" style="4"/>
    <col min="6685" max="6686" width="7.88671875" style="4" customWidth="1"/>
    <col min="6687" max="6688" width="4.77734375" style="4" customWidth="1"/>
    <col min="6689" max="6689" width="17.109375" style="4" customWidth="1"/>
    <col min="6690" max="6719" width="4.109375" style="4" customWidth="1"/>
    <col min="6720" max="6720" width="0" style="4" hidden="1" customWidth="1"/>
    <col min="6721" max="6721" width="9.88671875" style="4" customWidth="1"/>
    <col min="6722" max="6722" width="14.6640625" style="4" customWidth="1"/>
    <col min="6723" max="6724" width="9.88671875" style="4" customWidth="1"/>
    <col min="6725" max="6726" width="7.6640625" style="4" customWidth="1"/>
    <col min="6727" max="6727" width="9" style="4" customWidth="1"/>
    <col min="6728" max="6734" width="0" style="4" hidden="1" customWidth="1"/>
    <col min="6735" max="6940" width="9" style="4"/>
    <col min="6941" max="6942" width="7.88671875" style="4" customWidth="1"/>
    <col min="6943" max="6944" width="4.77734375" style="4" customWidth="1"/>
    <col min="6945" max="6945" width="17.109375" style="4" customWidth="1"/>
    <col min="6946" max="6975" width="4.109375" style="4" customWidth="1"/>
    <col min="6976" max="6976" width="0" style="4" hidden="1" customWidth="1"/>
    <col min="6977" max="6977" width="9.88671875" style="4" customWidth="1"/>
    <col min="6978" max="6978" width="14.6640625" style="4" customWidth="1"/>
    <col min="6979" max="6980" width="9.88671875" style="4" customWidth="1"/>
    <col min="6981" max="6982" width="7.6640625" style="4" customWidth="1"/>
    <col min="6983" max="6983" width="9" style="4" customWidth="1"/>
    <col min="6984" max="6990" width="0" style="4" hidden="1" customWidth="1"/>
    <col min="6991" max="7196" width="9" style="4"/>
    <col min="7197" max="7198" width="7.88671875" style="4" customWidth="1"/>
    <col min="7199" max="7200" width="4.77734375" style="4" customWidth="1"/>
    <col min="7201" max="7201" width="17.109375" style="4" customWidth="1"/>
    <col min="7202" max="7231" width="4.109375" style="4" customWidth="1"/>
    <col min="7232" max="7232" width="0" style="4" hidden="1" customWidth="1"/>
    <col min="7233" max="7233" width="9.88671875" style="4" customWidth="1"/>
    <col min="7234" max="7234" width="14.6640625" style="4" customWidth="1"/>
    <col min="7235" max="7236" width="9.88671875" style="4" customWidth="1"/>
    <col min="7237" max="7238" width="7.6640625" style="4" customWidth="1"/>
    <col min="7239" max="7239" width="9" style="4" customWidth="1"/>
    <col min="7240" max="7246" width="0" style="4" hidden="1" customWidth="1"/>
    <col min="7247" max="7452" width="9" style="4"/>
    <col min="7453" max="7454" width="7.88671875" style="4" customWidth="1"/>
    <col min="7455" max="7456" width="4.77734375" style="4" customWidth="1"/>
    <col min="7457" max="7457" width="17.109375" style="4" customWidth="1"/>
    <col min="7458" max="7487" width="4.109375" style="4" customWidth="1"/>
    <col min="7488" max="7488" width="0" style="4" hidden="1" customWidth="1"/>
    <col min="7489" max="7489" width="9.88671875" style="4" customWidth="1"/>
    <col min="7490" max="7490" width="14.6640625" style="4" customWidth="1"/>
    <col min="7491" max="7492" width="9.88671875" style="4" customWidth="1"/>
    <col min="7493" max="7494" width="7.6640625" style="4" customWidth="1"/>
    <col min="7495" max="7495" width="9" style="4" customWidth="1"/>
    <col min="7496" max="7502" width="0" style="4" hidden="1" customWidth="1"/>
    <col min="7503" max="7708" width="9" style="4"/>
    <col min="7709" max="7710" width="7.88671875" style="4" customWidth="1"/>
    <col min="7711" max="7712" width="4.77734375" style="4" customWidth="1"/>
    <col min="7713" max="7713" width="17.109375" style="4" customWidth="1"/>
    <col min="7714" max="7743" width="4.109375" style="4" customWidth="1"/>
    <col min="7744" max="7744" width="0" style="4" hidden="1" customWidth="1"/>
    <col min="7745" max="7745" width="9.88671875" style="4" customWidth="1"/>
    <col min="7746" max="7746" width="14.6640625" style="4" customWidth="1"/>
    <col min="7747" max="7748" width="9.88671875" style="4" customWidth="1"/>
    <col min="7749" max="7750" width="7.6640625" style="4" customWidth="1"/>
    <col min="7751" max="7751" width="9" style="4" customWidth="1"/>
    <col min="7752" max="7758" width="0" style="4" hidden="1" customWidth="1"/>
    <col min="7759" max="7964" width="9" style="4"/>
    <col min="7965" max="7966" width="7.88671875" style="4" customWidth="1"/>
    <col min="7967" max="7968" width="4.77734375" style="4" customWidth="1"/>
    <col min="7969" max="7969" width="17.109375" style="4" customWidth="1"/>
    <col min="7970" max="7999" width="4.109375" style="4" customWidth="1"/>
    <col min="8000" max="8000" width="0" style="4" hidden="1" customWidth="1"/>
    <col min="8001" max="8001" width="9.88671875" style="4" customWidth="1"/>
    <col min="8002" max="8002" width="14.6640625" style="4" customWidth="1"/>
    <col min="8003" max="8004" width="9.88671875" style="4" customWidth="1"/>
    <col min="8005" max="8006" width="7.6640625" style="4" customWidth="1"/>
    <col min="8007" max="8007" width="9" style="4" customWidth="1"/>
    <col min="8008" max="8014" width="0" style="4" hidden="1" customWidth="1"/>
    <col min="8015" max="8220" width="9" style="4"/>
    <col min="8221" max="8222" width="7.88671875" style="4" customWidth="1"/>
    <col min="8223" max="8224" width="4.77734375" style="4" customWidth="1"/>
    <col min="8225" max="8225" width="17.109375" style="4" customWidth="1"/>
    <col min="8226" max="8255" width="4.109375" style="4" customWidth="1"/>
    <col min="8256" max="8256" width="0" style="4" hidden="1" customWidth="1"/>
    <col min="8257" max="8257" width="9.88671875" style="4" customWidth="1"/>
    <col min="8258" max="8258" width="14.6640625" style="4" customWidth="1"/>
    <col min="8259" max="8260" width="9.88671875" style="4" customWidth="1"/>
    <col min="8261" max="8262" width="7.6640625" style="4" customWidth="1"/>
    <col min="8263" max="8263" width="9" style="4" customWidth="1"/>
    <col min="8264" max="8270" width="0" style="4" hidden="1" customWidth="1"/>
    <col min="8271" max="8476" width="9" style="4"/>
    <col min="8477" max="8478" width="7.88671875" style="4" customWidth="1"/>
    <col min="8479" max="8480" width="4.77734375" style="4" customWidth="1"/>
    <col min="8481" max="8481" width="17.109375" style="4" customWidth="1"/>
    <col min="8482" max="8511" width="4.109375" style="4" customWidth="1"/>
    <col min="8512" max="8512" width="0" style="4" hidden="1" customWidth="1"/>
    <col min="8513" max="8513" width="9.88671875" style="4" customWidth="1"/>
    <col min="8514" max="8514" width="14.6640625" style="4" customWidth="1"/>
    <col min="8515" max="8516" width="9.88671875" style="4" customWidth="1"/>
    <col min="8517" max="8518" width="7.6640625" style="4" customWidth="1"/>
    <col min="8519" max="8519" width="9" style="4" customWidth="1"/>
    <col min="8520" max="8526" width="0" style="4" hidden="1" customWidth="1"/>
    <col min="8527" max="8732" width="9" style="4"/>
    <col min="8733" max="8734" width="7.88671875" style="4" customWidth="1"/>
    <col min="8735" max="8736" width="4.77734375" style="4" customWidth="1"/>
    <col min="8737" max="8737" width="17.109375" style="4" customWidth="1"/>
    <col min="8738" max="8767" width="4.109375" style="4" customWidth="1"/>
    <col min="8768" max="8768" width="0" style="4" hidden="1" customWidth="1"/>
    <col min="8769" max="8769" width="9.88671875" style="4" customWidth="1"/>
    <col min="8770" max="8770" width="14.6640625" style="4" customWidth="1"/>
    <col min="8771" max="8772" width="9.88671875" style="4" customWidth="1"/>
    <col min="8773" max="8774" width="7.6640625" style="4" customWidth="1"/>
    <col min="8775" max="8775" width="9" style="4" customWidth="1"/>
    <col min="8776" max="8782" width="0" style="4" hidden="1" customWidth="1"/>
    <col min="8783" max="8988" width="9" style="4"/>
    <col min="8989" max="8990" width="7.88671875" style="4" customWidth="1"/>
    <col min="8991" max="8992" width="4.77734375" style="4" customWidth="1"/>
    <col min="8993" max="8993" width="17.109375" style="4" customWidth="1"/>
    <col min="8994" max="9023" width="4.109375" style="4" customWidth="1"/>
    <col min="9024" max="9024" width="0" style="4" hidden="1" customWidth="1"/>
    <col min="9025" max="9025" width="9.88671875" style="4" customWidth="1"/>
    <col min="9026" max="9026" width="14.6640625" style="4" customWidth="1"/>
    <col min="9027" max="9028" width="9.88671875" style="4" customWidth="1"/>
    <col min="9029" max="9030" width="7.6640625" style="4" customWidth="1"/>
    <col min="9031" max="9031" width="9" style="4" customWidth="1"/>
    <col min="9032" max="9038" width="0" style="4" hidden="1" customWidth="1"/>
    <col min="9039" max="9244" width="9" style="4"/>
    <col min="9245" max="9246" width="7.88671875" style="4" customWidth="1"/>
    <col min="9247" max="9248" width="4.77734375" style="4" customWidth="1"/>
    <col min="9249" max="9249" width="17.109375" style="4" customWidth="1"/>
    <col min="9250" max="9279" width="4.109375" style="4" customWidth="1"/>
    <col min="9280" max="9280" width="0" style="4" hidden="1" customWidth="1"/>
    <col min="9281" max="9281" width="9.88671875" style="4" customWidth="1"/>
    <col min="9282" max="9282" width="14.6640625" style="4" customWidth="1"/>
    <col min="9283" max="9284" width="9.88671875" style="4" customWidth="1"/>
    <col min="9285" max="9286" width="7.6640625" style="4" customWidth="1"/>
    <col min="9287" max="9287" width="9" style="4" customWidth="1"/>
    <col min="9288" max="9294" width="0" style="4" hidden="1" customWidth="1"/>
    <col min="9295" max="9500" width="9" style="4"/>
    <col min="9501" max="9502" width="7.88671875" style="4" customWidth="1"/>
    <col min="9503" max="9504" width="4.77734375" style="4" customWidth="1"/>
    <col min="9505" max="9505" width="17.109375" style="4" customWidth="1"/>
    <col min="9506" max="9535" width="4.109375" style="4" customWidth="1"/>
    <col min="9536" max="9536" width="0" style="4" hidden="1" customWidth="1"/>
    <col min="9537" max="9537" width="9.88671875" style="4" customWidth="1"/>
    <col min="9538" max="9538" width="14.6640625" style="4" customWidth="1"/>
    <col min="9539" max="9540" width="9.88671875" style="4" customWidth="1"/>
    <col min="9541" max="9542" width="7.6640625" style="4" customWidth="1"/>
    <col min="9543" max="9543" width="9" style="4" customWidth="1"/>
    <col min="9544" max="9550" width="0" style="4" hidden="1" customWidth="1"/>
    <col min="9551" max="9756" width="9" style="4"/>
    <col min="9757" max="9758" width="7.88671875" style="4" customWidth="1"/>
    <col min="9759" max="9760" width="4.77734375" style="4" customWidth="1"/>
    <col min="9761" max="9761" width="17.109375" style="4" customWidth="1"/>
    <col min="9762" max="9791" width="4.109375" style="4" customWidth="1"/>
    <col min="9792" max="9792" width="0" style="4" hidden="1" customWidth="1"/>
    <col min="9793" max="9793" width="9.88671875" style="4" customWidth="1"/>
    <col min="9794" max="9794" width="14.6640625" style="4" customWidth="1"/>
    <col min="9795" max="9796" width="9.88671875" style="4" customWidth="1"/>
    <col min="9797" max="9798" width="7.6640625" style="4" customWidth="1"/>
    <col min="9799" max="9799" width="9" style="4" customWidth="1"/>
    <col min="9800" max="9806" width="0" style="4" hidden="1" customWidth="1"/>
    <col min="9807" max="10012" width="9" style="4"/>
    <col min="10013" max="10014" width="7.88671875" style="4" customWidth="1"/>
    <col min="10015" max="10016" width="4.77734375" style="4" customWidth="1"/>
    <col min="10017" max="10017" width="17.109375" style="4" customWidth="1"/>
    <col min="10018" max="10047" width="4.109375" style="4" customWidth="1"/>
    <col min="10048" max="10048" width="0" style="4" hidden="1" customWidth="1"/>
    <col min="10049" max="10049" width="9.88671875" style="4" customWidth="1"/>
    <col min="10050" max="10050" width="14.6640625" style="4" customWidth="1"/>
    <col min="10051" max="10052" width="9.88671875" style="4" customWidth="1"/>
    <col min="10053" max="10054" width="7.6640625" style="4" customWidth="1"/>
    <col min="10055" max="10055" width="9" style="4" customWidth="1"/>
    <col min="10056" max="10062" width="0" style="4" hidden="1" customWidth="1"/>
    <col min="10063" max="10268" width="9" style="4"/>
    <col min="10269" max="10270" width="7.88671875" style="4" customWidth="1"/>
    <col min="10271" max="10272" width="4.77734375" style="4" customWidth="1"/>
    <col min="10273" max="10273" width="17.109375" style="4" customWidth="1"/>
    <col min="10274" max="10303" width="4.109375" style="4" customWidth="1"/>
    <col min="10304" max="10304" width="0" style="4" hidden="1" customWidth="1"/>
    <col min="10305" max="10305" width="9.88671875" style="4" customWidth="1"/>
    <col min="10306" max="10306" width="14.6640625" style="4" customWidth="1"/>
    <col min="10307" max="10308" width="9.88671875" style="4" customWidth="1"/>
    <col min="10309" max="10310" width="7.6640625" style="4" customWidth="1"/>
    <col min="10311" max="10311" width="9" style="4" customWidth="1"/>
    <col min="10312" max="10318" width="0" style="4" hidden="1" customWidth="1"/>
    <col min="10319" max="10524" width="9" style="4"/>
    <col min="10525" max="10526" width="7.88671875" style="4" customWidth="1"/>
    <col min="10527" max="10528" width="4.77734375" style="4" customWidth="1"/>
    <col min="10529" max="10529" width="17.109375" style="4" customWidth="1"/>
    <col min="10530" max="10559" width="4.109375" style="4" customWidth="1"/>
    <col min="10560" max="10560" width="0" style="4" hidden="1" customWidth="1"/>
    <col min="10561" max="10561" width="9.88671875" style="4" customWidth="1"/>
    <col min="10562" max="10562" width="14.6640625" style="4" customWidth="1"/>
    <col min="10563" max="10564" width="9.88671875" style="4" customWidth="1"/>
    <col min="10565" max="10566" width="7.6640625" style="4" customWidth="1"/>
    <col min="10567" max="10567" width="9" style="4" customWidth="1"/>
    <col min="10568" max="10574" width="0" style="4" hidden="1" customWidth="1"/>
    <col min="10575" max="10780" width="9" style="4"/>
    <col min="10781" max="10782" width="7.88671875" style="4" customWidth="1"/>
    <col min="10783" max="10784" width="4.77734375" style="4" customWidth="1"/>
    <col min="10785" max="10785" width="17.109375" style="4" customWidth="1"/>
    <col min="10786" max="10815" width="4.109375" style="4" customWidth="1"/>
    <col min="10816" max="10816" width="0" style="4" hidden="1" customWidth="1"/>
    <col min="10817" max="10817" width="9.88671875" style="4" customWidth="1"/>
    <col min="10818" max="10818" width="14.6640625" style="4" customWidth="1"/>
    <col min="10819" max="10820" width="9.88671875" style="4" customWidth="1"/>
    <col min="10821" max="10822" width="7.6640625" style="4" customWidth="1"/>
    <col min="10823" max="10823" width="9" style="4" customWidth="1"/>
    <col min="10824" max="10830" width="0" style="4" hidden="1" customWidth="1"/>
    <col min="10831" max="11036" width="9" style="4"/>
    <col min="11037" max="11038" width="7.88671875" style="4" customWidth="1"/>
    <col min="11039" max="11040" width="4.77734375" style="4" customWidth="1"/>
    <col min="11041" max="11041" width="17.109375" style="4" customWidth="1"/>
    <col min="11042" max="11071" width="4.109375" style="4" customWidth="1"/>
    <col min="11072" max="11072" width="0" style="4" hidden="1" customWidth="1"/>
    <col min="11073" max="11073" width="9.88671875" style="4" customWidth="1"/>
    <col min="11074" max="11074" width="14.6640625" style="4" customWidth="1"/>
    <col min="11075" max="11076" width="9.88671875" style="4" customWidth="1"/>
    <col min="11077" max="11078" width="7.6640625" style="4" customWidth="1"/>
    <col min="11079" max="11079" width="9" style="4" customWidth="1"/>
    <col min="11080" max="11086" width="0" style="4" hidden="1" customWidth="1"/>
    <col min="11087" max="11292" width="9" style="4"/>
    <col min="11293" max="11294" width="7.88671875" style="4" customWidth="1"/>
    <col min="11295" max="11296" width="4.77734375" style="4" customWidth="1"/>
    <col min="11297" max="11297" width="17.109375" style="4" customWidth="1"/>
    <col min="11298" max="11327" width="4.109375" style="4" customWidth="1"/>
    <col min="11328" max="11328" width="0" style="4" hidden="1" customWidth="1"/>
    <col min="11329" max="11329" width="9.88671875" style="4" customWidth="1"/>
    <col min="11330" max="11330" width="14.6640625" style="4" customWidth="1"/>
    <col min="11331" max="11332" width="9.88671875" style="4" customWidth="1"/>
    <col min="11333" max="11334" width="7.6640625" style="4" customWidth="1"/>
    <col min="11335" max="11335" width="9" style="4" customWidth="1"/>
    <col min="11336" max="11342" width="0" style="4" hidden="1" customWidth="1"/>
    <col min="11343" max="11548" width="9" style="4"/>
    <col min="11549" max="11550" width="7.88671875" style="4" customWidth="1"/>
    <col min="11551" max="11552" width="4.77734375" style="4" customWidth="1"/>
    <col min="11553" max="11553" width="17.109375" style="4" customWidth="1"/>
    <col min="11554" max="11583" width="4.109375" style="4" customWidth="1"/>
    <col min="11584" max="11584" width="0" style="4" hidden="1" customWidth="1"/>
    <col min="11585" max="11585" width="9.88671875" style="4" customWidth="1"/>
    <col min="11586" max="11586" width="14.6640625" style="4" customWidth="1"/>
    <col min="11587" max="11588" width="9.88671875" style="4" customWidth="1"/>
    <col min="11589" max="11590" width="7.6640625" style="4" customWidth="1"/>
    <col min="11591" max="11591" width="9" style="4" customWidth="1"/>
    <col min="11592" max="11598" width="0" style="4" hidden="1" customWidth="1"/>
    <col min="11599" max="11804" width="9" style="4"/>
    <col min="11805" max="11806" width="7.88671875" style="4" customWidth="1"/>
    <col min="11807" max="11808" width="4.77734375" style="4" customWidth="1"/>
    <col min="11809" max="11809" width="17.109375" style="4" customWidth="1"/>
    <col min="11810" max="11839" width="4.109375" style="4" customWidth="1"/>
    <col min="11840" max="11840" width="0" style="4" hidden="1" customWidth="1"/>
    <col min="11841" max="11841" width="9.88671875" style="4" customWidth="1"/>
    <col min="11842" max="11842" width="14.6640625" style="4" customWidth="1"/>
    <col min="11843" max="11844" width="9.88671875" style="4" customWidth="1"/>
    <col min="11845" max="11846" width="7.6640625" style="4" customWidth="1"/>
    <col min="11847" max="11847" width="9" style="4" customWidth="1"/>
    <col min="11848" max="11854" width="0" style="4" hidden="1" customWidth="1"/>
    <col min="11855" max="12060" width="9" style="4"/>
    <col min="12061" max="12062" width="7.88671875" style="4" customWidth="1"/>
    <col min="12063" max="12064" width="4.77734375" style="4" customWidth="1"/>
    <col min="12065" max="12065" width="17.109375" style="4" customWidth="1"/>
    <col min="12066" max="12095" width="4.109375" style="4" customWidth="1"/>
    <col min="12096" max="12096" width="0" style="4" hidden="1" customWidth="1"/>
    <col min="12097" max="12097" width="9.88671875" style="4" customWidth="1"/>
    <col min="12098" max="12098" width="14.6640625" style="4" customWidth="1"/>
    <col min="12099" max="12100" width="9.88671875" style="4" customWidth="1"/>
    <col min="12101" max="12102" width="7.6640625" style="4" customWidth="1"/>
    <col min="12103" max="12103" width="9" style="4" customWidth="1"/>
    <col min="12104" max="12110" width="0" style="4" hidden="1" customWidth="1"/>
    <col min="12111" max="12316" width="9" style="4"/>
    <col min="12317" max="12318" width="7.88671875" style="4" customWidth="1"/>
    <col min="12319" max="12320" width="4.77734375" style="4" customWidth="1"/>
    <col min="12321" max="12321" width="17.109375" style="4" customWidth="1"/>
    <col min="12322" max="12351" width="4.109375" style="4" customWidth="1"/>
    <col min="12352" max="12352" width="0" style="4" hidden="1" customWidth="1"/>
    <col min="12353" max="12353" width="9.88671875" style="4" customWidth="1"/>
    <col min="12354" max="12354" width="14.6640625" style="4" customWidth="1"/>
    <col min="12355" max="12356" width="9.88671875" style="4" customWidth="1"/>
    <col min="12357" max="12358" width="7.6640625" style="4" customWidth="1"/>
    <col min="12359" max="12359" width="9" style="4" customWidth="1"/>
    <col min="12360" max="12366" width="0" style="4" hidden="1" customWidth="1"/>
    <col min="12367" max="12572" width="9" style="4"/>
    <col min="12573" max="12574" width="7.88671875" style="4" customWidth="1"/>
    <col min="12575" max="12576" width="4.77734375" style="4" customWidth="1"/>
    <col min="12577" max="12577" width="17.109375" style="4" customWidth="1"/>
    <col min="12578" max="12607" width="4.109375" style="4" customWidth="1"/>
    <col min="12608" max="12608" width="0" style="4" hidden="1" customWidth="1"/>
    <col min="12609" max="12609" width="9.88671875" style="4" customWidth="1"/>
    <col min="12610" max="12610" width="14.6640625" style="4" customWidth="1"/>
    <col min="12611" max="12612" width="9.88671875" style="4" customWidth="1"/>
    <col min="12613" max="12614" width="7.6640625" style="4" customWidth="1"/>
    <col min="12615" max="12615" width="9" style="4" customWidth="1"/>
    <col min="12616" max="12622" width="0" style="4" hidden="1" customWidth="1"/>
    <col min="12623" max="12828" width="9" style="4"/>
    <col min="12829" max="12830" width="7.88671875" style="4" customWidth="1"/>
    <col min="12831" max="12832" width="4.77734375" style="4" customWidth="1"/>
    <col min="12833" max="12833" width="17.109375" style="4" customWidth="1"/>
    <col min="12834" max="12863" width="4.109375" style="4" customWidth="1"/>
    <col min="12864" max="12864" width="0" style="4" hidden="1" customWidth="1"/>
    <col min="12865" max="12865" width="9.88671875" style="4" customWidth="1"/>
    <col min="12866" max="12866" width="14.6640625" style="4" customWidth="1"/>
    <col min="12867" max="12868" width="9.88671875" style="4" customWidth="1"/>
    <col min="12869" max="12870" width="7.6640625" style="4" customWidth="1"/>
    <col min="12871" max="12871" width="9" style="4" customWidth="1"/>
    <col min="12872" max="12878" width="0" style="4" hidden="1" customWidth="1"/>
    <col min="12879" max="13084" width="9" style="4"/>
    <col min="13085" max="13086" width="7.88671875" style="4" customWidth="1"/>
    <col min="13087" max="13088" width="4.77734375" style="4" customWidth="1"/>
    <col min="13089" max="13089" width="17.109375" style="4" customWidth="1"/>
    <col min="13090" max="13119" width="4.109375" style="4" customWidth="1"/>
    <col min="13120" max="13120" width="0" style="4" hidden="1" customWidth="1"/>
    <col min="13121" max="13121" width="9.88671875" style="4" customWidth="1"/>
    <col min="13122" max="13122" width="14.6640625" style="4" customWidth="1"/>
    <col min="13123" max="13124" width="9.88671875" style="4" customWidth="1"/>
    <col min="13125" max="13126" width="7.6640625" style="4" customWidth="1"/>
    <col min="13127" max="13127" width="9" style="4" customWidth="1"/>
    <col min="13128" max="13134" width="0" style="4" hidden="1" customWidth="1"/>
    <col min="13135" max="13340" width="9" style="4"/>
    <col min="13341" max="13342" width="7.88671875" style="4" customWidth="1"/>
    <col min="13343" max="13344" width="4.77734375" style="4" customWidth="1"/>
    <col min="13345" max="13345" width="17.109375" style="4" customWidth="1"/>
    <col min="13346" max="13375" width="4.109375" style="4" customWidth="1"/>
    <col min="13376" max="13376" width="0" style="4" hidden="1" customWidth="1"/>
    <col min="13377" max="13377" width="9.88671875" style="4" customWidth="1"/>
    <col min="13378" max="13378" width="14.6640625" style="4" customWidth="1"/>
    <col min="13379" max="13380" width="9.88671875" style="4" customWidth="1"/>
    <col min="13381" max="13382" width="7.6640625" style="4" customWidth="1"/>
    <col min="13383" max="13383" width="9" style="4" customWidth="1"/>
    <col min="13384" max="13390" width="0" style="4" hidden="1" customWidth="1"/>
    <col min="13391" max="13596" width="9" style="4"/>
    <col min="13597" max="13598" width="7.88671875" style="4" customWidth="1"/>
    <col min="13599" max="13600" width="4.77734375" style="4" customWidth="1"/>
    <col min="13601" max="13601" width="17.109375" style="4" customWidth="1"/>
    <col min="13602" max="13631" width="4.109375" style="4" customWidth="1"/>
    <col min="13632" max="13632" width="0" style="4" hidden="1" customWidth="1"/>
    <col min="13633" max="13633" width="9.88671875" style="4" customWidth="1"/>
    <col min="13634" max="13634" width="14.6640625" style="4" customWidth="1"/>
    <col min="13635" max="13636" width="9.88671875" style="4" customWidth="1"/>
    <col min="13637" max="13638" width="7.6640625" style="4" customWidth="1"/>
    <col min="13639" max="13639" width="9" style="4" customWidth="1"/>
    <col min="13640" max="13646" width="0" style="4" hidden="1" customWidth="1"/>
    <col min="13647" max="13852" width="9" style="4"/>
    <col min="13853" max="13854" width="7.88671875" style="4" customWidth="1"/>
    <col min="13855" max="13856" width="4.77734375" style="4" customWidth="1"/>
    <col min="13857" max="13857" width="17.109375" style="4" customWidth="1"/>
    <col min="13858" max="13887" width="4.109375" style="4" customWidth="1"/>
    <col min="13888" max="13888" width="0" style="4" hidden="1" customWidth="1"/>
    <col min="13889" max="13889" width="9.88671875" style="4" customWidth="1"/>
    <col min="13890" max="13890" width="14.6640625" style="4" customWidth="1"/>
    <col min="13891" max="13892" width="9.88671875" style="4" customWidth="1"/>
    <col min="13893" max="13894" width="7.6640625" style="4" customWidth="1"/>
    <col min="13895" max="13895" width="9" style="4" customWidth="1"/>
    <col min="13896" max="13902" width="0" style="4" hidden="1" customWidth="1"/>
    <col min="13903" max="14108" width="9" style="4"/>
    <col min="14109" max="14110" width="7.88671875" style="4" customWidth="1"/>
    <col min="14111" max="14112" width="4.77734375" style="4" customWidth="1"/>
    <col min="14113" max="14113" width="17.109375" style="4" customWidth="1"/>
    <col min="14114" max="14143" width="4.109375" style="4" customWidth="1"/>
    <col min="14144" max="14144" width="0" style="4" hidden="1" customWidth="1"/>
    <col min="14145" max="14145" width="9.88671875" style="4" customWidth="1"/>
    <col min="14146" max="14146" width="14.6640625" style="4" customWidth="1"/>
    <col min="14147" max="14148" width="9.88671875" style="4" customWidth="1"/>
    <col min="14149" max="14150" width="7.6640625" style="4" customWidth="1"/>
    <col min="14151" max="14151" width="9" style="4" customWidth="1"/>
    <col min="14152" max="14158" width="0" style="4" hidden="1" customWidth="1"/>
    <col min="14159" max="14364" width="9" style="4"/>
    <col min="14365" max="14366" width="7.88671875" style="4" customWidth="1"/>
    <col min="14367" max="14368" width="4.77734375" style="4" customWidth="1"/>
    <col min="14369" max="14369" width="17.109375" style="4" customWidth="1"/>
    <col min="14370" max="14399" width="4.109375" style="4" customWidth="1"/>
    <col min="14400" max="14400" width="0" style="4" hidden="1" customWidth="1"/>
    <col min="14401" max="14401" width="9.88671875" style="4" customWidth="1"/>
    <col min="14402" max="14402" width="14.6640625" style="4" customWidth="1"/>
    <col min="14403" max="14404" width="9.88671875" style="4" customWidth="1"/>
    <col min="14405" max="14406" width="7.6640625" style="4" customWidth="1"/>
    <col min="14407" max="14407" width="9" style="4" customWidth="1"/>
    <col min="14408" max="14414" width="0" style="4" hidden="1" customWidth="1"/>
    <col min="14415" max="14620" width="9" style="4"/>
    <col min="14621" max="14622" width="7.88671875" style="4" customWidth="1"/>
    <col min="14623" max="14624" width="4.77734375" style="4" customWidth="1"/>
    <col min="14625" max="14625" width="17.109375" style="4" customWidth="1"/>
    <col min="14626" max="14655" width="4.109375" style="4" customWidth="1"/>
    <col min="14656" max="14656" width="0" style="4" hidden="1" customWidth="1"/>
    <col min="14657" max="14657" width="9.88671875" style="4" customWidth="1"/>
    <col min="14658" max="14658" width="14.6640625" style="4" customWidth="1"/>
    <col min="14659" max="14660" width="9.88671875" style="4" customWidth="1"/>
    <col min="14661" max="14662" width="7.6640625" style="4" customWidth="1"/>
    <col min="14663" max="14663" width="9" style="4" customWidth="1"/>
    <col min="14664" max="14670" width="0" style="4" hidden="1" customWidth="1"/>
    <col min="14671" max="14876" width="9" style="4"/>
    <col min="14877" max="14878" width="7.88671875" style="4" customWidth="1"/>
    <col min="14879" max="14880" width="4.77734375" style="4" customWidth="1"/>
    <col min="14881" max="14881" width="17.109375" style="4" customWidth="1"/>
    <col min="14882" max="14911" width="4.109375" style="4" customWidth="1"/>
    <col min="14912" max="14912" width="0" style="4" hidden="1" customWidth="1"/>
    <col min="14913" max="14913" width="9.88671875" style="4" customWidth="1"/>
    <col min="14914" max="14914" width="14.6640625" style="4" customWidth="1"/>
    <col min="14915" max="14916" width="9.88671875" style="4" customWidth="1"/>
    <col min="14917" max="14918" width="7.6640625" style="4" customWidth="1"/>
    <col min="14919" max="14919" width="9" style="4" customWidth="1"/>
    <col min="14920" max="14926" width="0" style="4" hidden="1" customWidth="1"/>
    <col min="14927" max="15132" width="9" style="4"/>
    <col min="15133" max="15134" width="7.88671875" style="4" customWidth="1"/>
    <col min="15135" max="15136" width="4.77734375" style="4" customWidth="1"/>
    <col min="15137" max="15137" width="17.109375" style="4" customWidth="1"/>
    <col min="15138" max="15167" width="4.109375" style="4" customWidth="1"/>
    <col min="15168" max="15168" width="0" style="4" hidden="1" customWidth="1"/>
    <col min="15169" max="15169" width="9.88671875" style="4" customWidth="1"/>
    <col min="15170" max="15170" width="14.6640625" style="4" customWidth="1"/>
    <col min="15171" max="15172" width="9.88671875" style="4" customWidth="1"/>
    <col min="15173" max="15174" width="7.6640625" style="4" customWidth="1"/>
    <col min="15175" max="15175" width="9" style="4" customWidth="1"/>
    <col min="15176" max="15182" width="0" style="4" hidden="1" customWidth="1"/>
    <col min="15183" max="15388" width="9" style="4"/>
    <col min="15389" max="15390" width="7.88671875" style="4" customWidth="1"/>
    <col min="15391" max="15392" width="4.77734375" style="4" customWidth="1"/>
    <col min="15393" max="15393" width="17.109375" style="4" customWidth="1"/>
    <col min="15394" max="15423" width="4.109375" style="4" customWidth="1"/>
    <col min="15424" max="15424" width="0" style="4" hidden="1" customWidth="1"/>
    <col min="15425" max="15425" width="9.88671875" style="4" customWidth="1"/>
    <col min="15426" max="15426" width="14.6640625" style="4" customWidth="1"/>
    <col min="15427" max="15428" width="9.88671875" style="4" customWidth="1"/>
    <col min="15429" max="15430" width="7.6640625" style="4" customWidth="1"/>
    <col min="15431" max="15431" width="9" style="4" customWidth="1"/>
    <col min="15432" max="15438" width="0" style="4" hidden="1" customWidth="1"/>
    <col min="15439" max="15644" width="9" style="4"/>
    <col min="15645" max="15646" width="7.88671875" style="4" customWidth="1"/>
    <col min="15647" max="15648" width="4.77734375" style="4" customWidth="1"/>
    <col min="15649" max="15649" width="17.109375" style="4" customWidth="1"/>
    <col min="15650" max="15679" width="4.109375" style="4" customWidth="1"/>
    <col min="15680" max="15680" width="0" style="4" hidden="1" customWidth="1"/>
    <col min="15681" max="15681" width="9.88671875" style="4" customWidth="1"/>
    <col min="15682" max="15682" width="14.6640625" style="4" customWidth="1"/>
    <col min="15683" max="15684" width="9.88671875" style="4" customWidth="1"/>
    <col min="15685" max="15686" width="7.6640625" style="4" customWidth="1"/>
    <col min="15687" max="15687" width="9" style="4" customWidth="1"/>
    <col min="15688" max="15694" width="0" style="4" hidden="1" customWidth="1"/>
    <col min="15695" max="15900" width="9" style="4"/>
    <col min="15901" max="15902" width="7.88671875" style="4" customWidth="1"/>
    <col min="15903" max="15904" width="4.77734375" style="4" customWidth="1"/>
    <col min="15905" max="15905" width="17.109375" style="4" customWidth="1"/>
    <col min="15906" max="15935" width="4.109375" style="4" customWidth="1"/>
    <col min="15936" max="15936" width="0" style="4" hidden="1" customWidth="1"/>
    <col min="15937" max="15937" width="9.88671875" style="4" customWidth="1"/>
    <col min="15938" max="15938" width="14.6640625" style="4" customWidth="1"/>
    <col min="15939" max="15940" width="9.88671875" style="4" customWidth="1"/>
    <col min="15941" max="15942" width="7.6640625" style="4" customWidth="1"/>
    <col min="15943" max="15943" width="9" style="4" customWidth="1"/>
    <col min="15944" max="15950" width="0" style="4" hidden="1" customWidth="1"/>
    <col min="15951" max="16156" width="9" style="4"/>
    <col min="16157" max="16158" width="7.88671875" style="4" customWidth="1"/>
    <col min="16159" max="16160" width="4.77734375" style="4" customWidth="1"/>
    <col min="16161" max="16161" width="17.109375" style="4" customWidth="1"/>
    <col min="16162" max="16191" width="4.109375" style="4" customWidth="1"/>
    <col min="16192" max="16192" width="0" style="4" hidden="1" customWidth="1"/>
    <col min="16193" max="16193" width="9.88671875" style="4" customWidth="1"/>
    <col min="16194" max="16194" width="14.6640625" style="4" customWidth="1"/>
    <col min="16195" max="16196" width="9.88671875" style="4" customWidth="1"/>
    <col min="16197" max="16198" width="7.6640625" style="4" customWidth="1"/>
    <col min="16199" max="16199" width="9" style="4" customWidth="1"/>
    <col min="16200" max="16206" width="0" style="4" hidden="1" customWidth="1"/>
    <col min="16207" max="16384" width="9" style="4"/>
  </cols>
  <sheetData>
    <row r="1" spans="1:84" ht="24" customHeight="1">
      <c r="A1" s="395" t="s">
        <v>0</v>
      </c>
      <c r="B1" s="396"/>
      <c r="C1" s="396"/>
      <c r="D1" s="396"/>
      <c r="E1" s="397"/>
      <c r="F1" s="1"/>
      <c r="G1" s="2"/>
      <c r="H1" s="2"/>
      <c r="I1" s="2"/>
      <c r="J1" s="3"/>
      <c r="L1" s="5"/>
      <c r="AJ1" s="6"/>
      <c r="AK1" s="6"/>
      <c r="AN1" s="398" t="s">
        <v>1</v>
      </c>
      <c r="AO1" s="398"/>
      <c r="AQ1" s="55"/>
      <c r="AU1" s="80" t="s">
        <v>117</v>
      </c>
      <c r="AV1" s="416" t="s">
        <v>118</v>
      </c>
      <c r="AW1" s="422">
        <f>【6月】月集計表!AW1</f>
        <v>0</v>
      </c>
    </row>
    <row r="2" spans="1:84" ht="24" customHeight="1" thickBot="1">
      <c r="A2" s="5"/>
      <c r="B2" s="5"/>
      <c r="C2" s="5"/>
      <c r="D2" s="5"/>
      <c r="E2" s="5"/>
      <c r="I2" s="7"/>
      <c r="J2" s="7"/>
      <c r="K2" s="7"/>
      <c r="L2" s="7"/>
      <c r="M2" s="7"/>
      <c r="N2" s="7"/>
      <c r="O2" s="7"/>
      <c r="P2" s="7"/>
      <c r="Q2" s="7"/>
      <c r="R2" s="7"/>
      <c r="W2" s="8"/>
      <c r="X2" s="8"/>
      <c r="AJ2" s="6"/>
      <c r="AK2" s="6"/>
      <c r="AN2" s="399"/>
      <c r="AO2" s="399"/>
      <c r="AQ2" s="56"/>
      <c r="AV2" s="416"/>
      <c r="AW2" s="423"/>
    </row>
    <row r="3" spans="1:84" ht="24" customHeight="1">
      <c r="A3" s="400">
        <v>45869</v>
      </c>
      <c r="B3" s="400"/>
      <c r="C3" s="400"/>
      <c r="D3" s="400"/>
      <c r="E3" s="400"/>
      <c r="F3" s="400"/>
      <c r="G3" s="400"/>
      <c r="H3" s="401" t="s">
        <v>196</v>
      </c>
      <c r="I3" s="401"/>
      <c r="J3" s="401"/>
      <c r="K3" s="401"/>
      <c r="L3" s="401"/>
      <c r="M3" s="401"/>
      <c r="N3" s="401"/>
      <c r="O3" s="401"/>
      <c r="P3" s="401"/>
      <c r="Q3" s="401"/>
      <c r="R3" s="401"/>
      <c r="S3" s="401"/>
      <c r="T3" s="401"/>
      <c r="U3" s="401"/>
      <c r="V3" s="401"/>
      <c r="W3" s="401"/>
      <c r="X3" s="401"/>
      <c r="Y3" s="401"/>
      <c r="Z3" s="401"/>
      <c r="AJ3" s="6"/>
      <c r="AK3" s="6"/>
      <c r="AN3" s="399"/>
      <c r="AO3" s="399"/>
      <c r="AP3" s="212"/>
      <c r="AQ3" s="56"/>
      <c r="AS3" s="400">
        <f>A3</f>
        <v>45869</v>
      </c>
      <c r="AT3" s="424"/>
      <c r="AU3" s="424"/>
      <c r="AV3" s="424"/>
      <c r="AW3" s="425" t="s">
        <v>197</v>
      </c>
      <c r="AX3" s="425"/>
      <c r="AY3" s="425"/>
      <c r="AZ3" s="425"/>
      <c r="BA3" s="425"/>
      <c r="BB3" s="425"/>
      <c r="BC3" s="81"/>
      <c r="BE3" s="9" t="s">
        <v>2</v>
      </c>
      <c r="BF3" s="521" t="str">
        <f>IF(AE5="","",AE5)</f>
        <v/>
      </c>
      <c r="BG3" s="522"/>
    </row>
    <row r="4" spans="1:84" ht="8.1" customHeight="1">
      <c r="A4" s="400"/>
      <c r="B4" s="400"/>
      <c r="C4" s="400"/>
      <c r="D4" s="400"/>
      <c r="E4" s="400"/>
      <c r="F4" s="400"/>
      <c r="G4" s="400"/>
      <c r="H4" s="401"/>
      <c r="I4" s="401"/>
      <c r="J4" s="401"/>
      <c r="K4" s="401"/>
      <c r="L4" s="401"/>
      <c r="M4" s="401"/>
      <c r="N4" s="401"/>
      <c r="O4" s="401"/>
      <c r="P4" s="401"/>
      <c r="Q4" s="401"/>
      <c r="R4" s="401"/>
      <c r="S4" s="401"/>
      <c r="T4" s="401"/>
      <c r="U4" s="401"/>
      <c r="V4" s="401"/>
      <c r="W4" s="401"/>
      <c r="X4" s="401"/>
      <c r="Y4" s="401"/>
      <c r="Z4" s="401"/>
      <c r="AJ4" s="6"/>
      <c r="AK4" s="6"/>
      <c r="AO4" s="57"/>
      <c r="AP4" s="56"/>
      <c r="AQ4" s="56"/>
      <c r="AS4" s="424"/>
      <c r="AT4" s="424"/>
      <c r="AU4" s="424"/>
      <c r="AV4" s="424"/>
      <c r="AW4" s="425"/>
      <c r="AX4" s="425"/>
      <c r="AY4" s="425"/>
      <c r="AZ4" s="425"/>
      <c r="BA4" s="425"/>
      <c r="BB4" s="425"/>
      <c r="BC4" s="81"/>
      <c r="BE4" s="82"/>
    </row>
    <row r="5" spans="1:84" ht="24" customHeight="1">
      <c r="A5" s="400"/>
      <c r="B5" s="400"/>
      <c r="C5" s="400"/>
      <c r="D5" s="400"/>
      <c r="E5" s="400"/>
      <c r="F5" s="400"/>
      <c r="G5" s="400"/>
      <c r="H5" s="401"/>
      <c r="I5" s="401"/>
      <c r="J5" s="401"/>
      <c r="K5" s="401"/>
      <c r="L5" s="401"/>
      <c r="M5" s="401"/>
      <c r="N5" s="401"/>
      <c r="O5" s="401"/>
      <c r="P5" s="401"/>
      <c r="Q5" s="401"/>
      <c r="R5" s="401"/>
      <c r="S5" s="401"/>
      <c r="T5" s="401"/>
      <c r="U5" s="401"/>
      <c r="V5" s="401"/>
      <c r="W5" s="401"/>
      <c r="X5" s="401"/>
      <c r="Y5" s="401"/>
      <c r="Z5" s="401"/>
      <c r="AB5" s="402" t="s">
        <v>2</v>
      </c>
      <c r="AC5" s="402"/>
      <c r="AD5" s="402"/>
      <c r="AE5" s="527"/>
      <c r="AF5" s="527"/>
      <c r="AG5" s="527"/>
      <c r="AH5" s="527"/>
      <c r="AI5" s="527"/>
      <c r="AJ5" s="527"/>
      <c r="AK5" s="527"/>
      <c r="AL5" s="9" t="s">
        <v>3</v>
      </c>
      <c r="AM5" s="518"/>
      <c r="AN5" s="519"/>
      <c r="AO5" s="520"/>
      <c r="AP5" s="213"/>
      <c r="AQ5" s="214"/>
      <c r="AS5" s="424"/>
      <c r="AT5" s="424"/>
      <c r="AU5" s="424"/>
      <c r="AV5" s="424"/>
      <c r="AW5" s="425"/>
      <c r="AX5" s="425"/>
      <c r="AY5" s="425"/>
      <c r="AZ5" s="425"/>
      <c r="BA5" s="425"/>
      <c r="BB5" s="425"/>
      <c r="BC5" s="81"/>
      <c r="BE5" s="9" t="s">
        <v>119</v>
      </c>
      <c r="BF5" s="521" t="str">
        <f>IF(AM5="","",AM5)</f>
        <v/>
      </c>
      <c r="BG5" s="522"/>
    </row>
    <row r="6" spans="1:84" ht="8.1" customHeight="1" thickBot="1"/>
    <row r="7" spans="1:84" ht="15.75" customHeight="1">
      <c r="A7" s="362" t="s">
        <v>4</v>
      </c>
      <c r="B7" s="363"/>
      <c r="C7" s="408" t="s">
        <v>5</v>
      </c>
      <c r="D7" s="408" t="s">
        <v>6</v>
      </c>
      <c r="E7" s="370" t="s">
        <v>111</v>
      </c>
      <c r="F7" s="370" t="s">
        <v>7</v>
      </c>
      <c r="G7" s="387">
        <f t="shared" ref="G7:AJ7" si="0">G36</f>
        <v>45839</v>
      </c>
      <c r="H7" s="387">
        <f t="shared" si="0"/>
        <v>45840</v>
      </c>
      <c r="I7" s="387">
        <f t="shared" si="0"/>
        <v>45841</v>
      </c>
      <c r="J7" s="387">
        <f t="shared" si="0"/>
        <v>45842</v>
      </c>
      <c r="K7" s="387">
        <f t="shared" si="0"/>
        <v>45843</v>
      </c>
      <c r="L7" s="387">
        <f t="shared" si="0"/>
        <v>45844</v>
      </c>
      <c r="M7" s="387">
        <f t="shared" si="0"/>
        <v>45845</v>
      </c>
      <c r="N7" s="387">
        <f t="shared" si="0"/>
        <v>45846</v>
      </c>
      <c r="O7" s="387">
        <f t="shared" si="0"/>
        <v>45847</v>
      </c>
      <c r="P7" s="387">
        <f t="shared" si="0"/>
        <v>45848</v>
      </c>
      <c r="Q7" s="387">
        <f t="shared" si="0"/>
        <v>45849</v>
      </c>
      <c r="R7" s="387">
        <f t="shared" si="0"/>
        <v>45850</v>
      </c>
      <c r="S7" s="387">
        <f t="shared" si="0"/>
        <v>45851</v>
      </c>
      <c r="T7" s="387">
        <f t="shared" si="0"/>
        <v>45852</v>
      </c>
      <c r="U7" s="387">
        <f t="shared" si="0"/>
        <v>45853</v>
      </c>
      <c r="V7" s="387">
        <f t="shared" si="0"/>
        <v>45854</v>
      </c>
      <c r="W7" s="387">
        <f t="shared" si="0"/>
        <v>45855</v>
      </c>
      <c r="X7" s="387">
        <f t="shared" si="0"/>
        <v>45856</v>
      </c>
      <c r="Y7" s="387">
        <f t="shared" si="0"/>
        <v>45857</v>
      </c>
      <c r="Z7" s="387">
        <f t="shared" si="0"/>
        <v>45858</v>
      </c>
      <c r="AA7" s="387">
        <f t="shared" si="0"/>
        <v>45859</v>
      </c>
      <c r="AB7" s="387">
        <f t="shared" si="0"/>
        <v>45860</v>
      </c>
      <c r="AC7" s="387">
        <f t="shared" si="0"/>
        <v>45861</v>
      </c>
      <c r="AD7" s="387">
        <f t="shared" si="0"/>
        <v>45862</v>
      </c>
      <c r="AE7" s="387">
        <f t="shared" si="0"/>
        <v>45863</v>
      </c>
      <c r="AF7" s="387">
        <f t="shared" si="0"/>
        <v>45864</v>
      </c>
      <c r="AG7" s="387">
        <f t="shared" si="0"/>
        <v>45865</v>
      </c>
      <c r="AH7" s="387">
        <f t="shared" si="0"/>
        <v>45866</v>
      </c>
      <c r="AI7" s="387">
        <f t="shared" si="0"/>
        <v>45867</v>
      </c>
      <c r="AJ7" s="389">
        <f t="shared" si="0"/>
        <v>45868</v>
      </c>
      <c r="AK7" s="389">
        <f t="shared" ref="AK7" si="1">AK36</f>
        <v>45869</v>
      </c>
      <c r="AL7" s="393" t="s">
        <v>8</v>
      </c>
      <c r="AM7" s="393" t="s">
        <v>9</v>
      </c>
      <c r="AN7" s="393" t="s">
        <v>10</v>
      </c>
      <c r="AO7" s="393" t="s">
        <v>11</v>
      </c>
      <c r="AP7" s="10"/>
      <c r="AQ7" s="10"/>
      <c r="AR7" s="411"/>
      <c r="AS7" s="408" t="s">
        <v>138</v>
      </c>
      <c r="AT7" s="408" t="s">
        <v>120</v>
      </c>
      <c r="AU7" s="367" t="s">
        <v>121</v>
      </c>
      <c r="AV7" s="414" t="s">
        <v>122</v>
      </c>
      <c r="AW7" s="435" t="s">
        <v>123</v>
      </c>
      <c r="AX7" s="414" t="s">
        <v>124</v>
      </c>
      <c r="AY7" s="435" t="s">
        <v>125</v>
      </c>
      <c r="AZ7" s="414" t="s">
        <v>126</v>
      </c>
      <c r="BA7" s="435" t="s">
        <v>127</v>
      </c>
      <c r="BB7" s="426" t="s">
        <v>128</v>
      </c>
      <c r="BC7" s="427" t="s">
        <v>129</v>
      </c>
      <c r="BD7" s="429" t="s">
        <v>130</v>
      </c>
      <c r="BE7" s="431" t="s">
        <v>131</v>
      </c>
      <c r="BF7" s="431" t="s">
        <v>203</v>
      </c>
      <c r="BG7" s="433" t="s">
        <v>132</v>
      </c>
    </row>
    <row r="8" spans="1:84" ht="15.75" customHeight="1" thickBot="1">
      <c r="A8" s="406"/>
      <c r="B8" s="407"/>
      <c r="C8" s="409"/>
      <c r="D8" s="409"/>
      <c r="E8" s="385"/>
      <c r="F8" s="385"/>
      <c r="G8" s="388" t="s">
        <v>12</v>
      </c>
      <c r="H8" s="388" t="s">
        <v>13</v>
      </c>
      <c r="I8" s="388" t="s">
        <v>14</v>
      </c>
      <c r="J8" s="388" t="s">
        <v>15</v>
      </c>
      <c r="K8" s="388" t="s">
        <v>16</v>
      </c>
      <c r="L8" s="388" t="s">
        <v>17</v>
      </c>
      <c r="M8" s="388" t="s">
        <v>18</v>
      </c>
      <c r="N8" s="388" t="s">
        <v>19</v>
      </c>
      <c r="O8" s="388" t="s">
        <v>20</v>
      </c>
      <c r="P8" s="388" t="s">
        <v>21</v>
      </c>
      <c r="Q8" s="388" t="s">
        <v>22</v>
      </c>
      <c r="R8" s="388" t="s">
        <v>23</v>
      </c>
      <c r="S8" s="388" t="s">
        <v>24</v>
      </c>
      <c r="T8" s="388" t="s">
        <v>25</v>
      </c>
      <c r="U8" s="388" t="s">
        <v>26</v>
      </c>
      <c r="V8" s="388" t="s">
        <v>27</v>
      </c>
      <c r="W8" s="388">
        <v>0</v>
      </c>
      <c r="X8" s="388">
        <v>0</v>
      </c>
      <c r="Y8" s="388">
        <v>0</v>
      </c>
      <c r="Z8" s="388">
        <v>0</v>
      </c>
      <c r="AA8" s="388">
        <v>0</v>
      </c>
      <c r="AB8" s="388">
        <v>0</v>
      </c>
      <c r="AC8" s="388">
        <v>0</v>
      </c>
      <c r="AD8" s="388">
        <v>0</v>
      </c>
      <c r="AE8" s="388">
        <v>0</v>
      </c>
      <c r="AF8" s="388">
        <v>0</v>
      </c>
      <c r="AG8" s="388">
        <v>0</v>
      </c>
      <c r="AH8" s="388">
        <v>0</v>
      </c>
      <c r="AI8" s="388">
        <v>0</v>
      </c>
      <c r="AJ8" s="390">
        <v>0</v>
      </c>
      <c r="AK8" s="390">
        <v>0</v>
      </c>
      <c r="AL8" s="394"/>
      <c r="AM8" s="394"/>
      <c r="AN8" s="394"/>
      <c r="AO8" s="394"/>
      <c r="AP8" s="10"/>
      <c r="AQ8" s="10"/>
      <c r="AR8" s="412"/>
      <c r="AS8" s="410"/>
      <c r="AT8" s="410"/>
      <c r="AU8" s="413"/>
      <c r="AV8" s="415"/>
      <c r="AW8" s="430"/>
      <c r="AX8" s="415"/>
      <c r="AY8" s="430"/>
      <c r="AZ8" s="415"/>
      <c r="BA8" s="430"/>
      <c r="BB8" s="415"/>
      <c r="BC8" s="428"/>
      <c r="BD8" s="430"/>
      <c r="BE8" s="432"/>
      <c r="BF8" s="432"/>
      <c r="BG8" s="434"/>
      <c r="CB8" s="329" t="s">
        <v>112</v>
      </c>
      <c r="CC8" s="300" t="s">
        <v>113</v>
      </c>
      <c r="CD8" s="300" t="s">
        <v>114</v>
      </c>
      <c r="CE8" s="300" t="s">
        <v>115</v>
      </c>
      <c r="CF8" s="300" t="s">
        <v>116</v>
      </c>
    </row>
    <row r="9" spans="1:84" ht="15.75" customHeight="1">
      <c r="A9" s="406"/>
      <c r="B9" s="407"/>
      <c r="C9" s="409"/>
      <c r="D9" s="409"/>
      <c r="E9" s="385"/>
      <c r="F9" s="385"/>
      <c r="G9" s="388">
        <v>42380</v>
      </c>
      <c r="H9" s="388">
        <v>42411</v>
      </c>
      <c r="I9" s="388">
        <v>42449</v>
      </c>
      <c r="J9" s="388">
        <v>42450</v>
      </c>
      <c r="K9" s="388">
        <v>42489</v>
      </c>
      <c r="L9" s="388">
        <v>42493</v>
      </c>
      <c r="M9" s="388">
        <v>42494</v>
      </c>
      <c r="N9" s="388">
        <v>42495</v>
      </c>
      <c r="O9" s="388">
        <v>42569</v>
      </c>
      <c r="P9" s="388">
        <v>42593</v>
      </c>
      <c r="Q9" s="388">
        <v>42632</v>
      </c>
      <c r="R9" s="388">
        <v>42635</v>
      </c>
      <c r="S9" s="388">
        <v>42653</v>
      </c>
      <c r="T9" s="388">
        <v>42677</v>
      </c>
      <c r="U9" s="388">
        <v>42697</v>
      </c>
      <c r="V9" s="388">
        <v>42727</v>
      </c>
      <c r="W9" s="388">
        <v>0</v>
      </c>
      <c r="X9" s="388">
        <v>0</v>
      </c>
      <c r="Y9" s="388">
        <v>0</v>
      </c>
      <c r="Z9" s="388">
        <v>0</v>
      </c>
      <c r="AA9" s="388">
        <v>0</v>
      </c>
      <c r="AB9" s="388">
        <v>0</v>
      </c>
      <c r="AC9" s="388">
        <v>0</v>
      </c>
      <c r="AD9" s="388">
        <v>0</v>
      </c>
      <c r="AE9" s="388">
        <v>0</v>
      </c>
      <c r="AF9" s="388">
        <v>0</v>
      </c>
      <c r="AG9" s="388">
        <v>0</v>
      </c>
      <c r="AH9" s="388">
        <v>0</v>
      </c>
      <c r="AI9" s="388">
        <v>0</v>
      </c>
      <c r="AJ9" s="390">
        <v>0</v>
      </c>
      <c r="AK9" s="390">
        <v>0</v>
      </c>
      <c r="AL9" s="394"/>
      <c r="AM9" s="394"/>
      <c r="AN9" s="394"/>
      <c r="AO9" s="394"/>
      <c r="AP9" s="11"/>
      <c r="AQ9" s="10"/>
      <c r="AR9" s="353" t="s">
        <v>133</v>
      </c>
      <c r="AS9" s="356" t="str">
        <f>IFERROR(INDEX($B$11:$F$31,MATCH("TR",$B$11:$B$31,0),2),"")</f>
        <v/>
      </c>
      <c r="AT9" s="358"/>
      <c r="AU9" s="360" t="str">
        <f>IFERROR(INDEX($B$11:$F$31,MATCH("TR",$B$11:$B$31,0),5),"")</f>
        <v/>
      </c>
      <c r="AV9" s="417"/>
      <c r="AW9" s="444">
        <f>IF(90000&lt;=AV9,90000,AV9)</f>
        <v>0</v>
      </c>
      <c r="AX9" s="446"/>
      <c r="AY9" s="438"/>
      <c r="AZ9" s="417"/>
      <c r="BA9" s="444">
        <f>IF(20000&lt;=AZ9,20000,AZ9)</f>
        <v>0</v>
      </c>
      <c r="BB9" s="417"/>
      <c r="BC9" s="436"/>
      <c r="BD9" s="438"/>
      <c r="BE9" s="440"/>
      <c r="BF9" s="440"/>
      <c r="BG9" s="442"/>
      <c r="BI9" s="483" t="s">
        <v>43</v>
      </c>
      <c r="BJ9" s="484"/>
      <c r="BK9" s="106">
        <f>IF(AW1&lt;&gt;"",AW1,BI13)</f>
        <v>0</v>
      </c>
      <c r="BL9"/>
      <c r="BM9"/>
      <c r="BN9"/>
      <c r="BO9"/>
      <c r="BP9"/>
      <c r="BQ9"/>
      <c r="BR9"/>
      <c r="BS9"/>
      <c r="BT9"/>
      <c r="BU9"/>
      <c r="BV9"/>
      <c r="BW9"/>
      <c r="BX9"/>
      <c r="BY9"/>
      <c r="BZ9"/>
      <c r="CA9"/>
      <c r="CB9" s="329"/>
      <c r="CC9" s="300"/>
      <c r="CD9" s="300"/>
      <c r="CE9" s="300"/>
      <c r="CF9" s="300"/>
    </row>
    <row r="10" spans="1:84" ht="15.75" customHeight="1" thickBot="1">
      <c r="A10" s="406"/>
      <c r="B10" s="407"/>
      <c r="C10" s="410"/>
      <c r="D10" s="410"/>
      <c r="E10" s="386"/>
      <c r="F10" s="386"/>
      <c r="G10" s="388">
        <v>0</v>
      </c>
      <c r="H10" s="388">
        <v>0</v>
      </c>
      <c r="I10" s="388">
        <v>0</v>
      </c>
      <c r="J10" s="388">
        <v>0</v>
      </c>
      <c r="K10" s="388">
        <v>0</v>
      </c>
      <c r="L10" s="388">
        <v>0</v>
      </c>
      <c r="M10" s="388">
        <v>0</v>
      </c>
      <c r="N10" s="388">
        <v>0</v>
      </c>
      <c r="O10" s="388">
        <v>0</v>
      </c>
      <c r="P10" s="388">
        <v>0</v>
      </c>
      <c r="Q10" s="388">
        <v>0</v>
      </c>
      <c r="R10" s="388">
        <v>0</v>
      </c>
      <c r="S10" s="388">
        <v>0</v>
      </c>
      <c r="T10" s="388">
        <v>0</v>
      </c>
      <c r="U10" s="388">
        <v>0</v>
      </c>
      <c r="V10" s="388">
        <v>0</v>
      </c>
      <c r="W10" s="388">
        <v>0</v>
      </c>
      <c r="X10" s="388">
        <v>0</v>
      </c>
      <c r="Y10" s="388">
        <v>0</v>
      </c>
      <c r="Z10" s="388">
        <v>0</v>
      </c>
      <c r="AA10" s="388">
        <v>0</v>
      </c>
      <c r="AB10" s="388">
        <v>0</v>
      </c>
      <c r="AC10" s="388">
        <v>0</v>
      </c>
      <c r="AD10" s="388">
        <v>0</v>
      </c>
      <c r="AE10" s="388">
        <v>0</v>
      </c>
      <c r="AF10" s="388">
        <v>0</v>
      </c>
      <c r="AG10" s="388">
        <v>0</v>
      </c>
      <c r="AH10" s="388">
        <v>0</v>
      </c>
      <c r="AI10" s="388">
        <v>0</v>
      </c>
      <c r="AJ10" s="390">
        <v>0</v>
      </c>
      <c r="AK10" s="390">
        <v>0</v>
      </c>
      <c r="AL10" s="394"/>
      <c r="AM10" s="394"/>
      <c r="AN10" s="526"/>
      <c r="AO10" s="526"/>
      <c r="AP10" s="11"/>
      <c r="AQ10" s="10"/>
      <c r="AR10" s="354"/>
      <c r="AS10" s="357"/>
      <c r="AT10" s="359"/>
      <c r="AU10" s="361"/>
      <c r="AV10" s="418"/>
      <c r="AW10" s="445"/>
      <c r="AX10" s="447"/>
      <c r="AY10" s="439"/>
      <c r="AZ10" s="421"/>
      <c r="BA10" s="445"/>
      <c r="BB10" s="421"/>
      <c r="BC10" s="437"/>
      <c r="BD10" s="439"/>
      <c r="BE10" s="441"/>
      <c r="BF10" s="441"/>
      <c r="BG10" s="443"/>
      <c r="BI10"/>
      <c r="BJ10"/>
      <c r="BK10"/>
      <c r="BL10"/>
      <c r="BM10"/>
      <c r="BN10"/>
      <c r="BO10"/>
      <c r="BP10"/>
      <c r="BQ10"/>
      <c r="BR10"/>
      <c r="BS10"/>
      <c r="BT10"/>
      <c r="BU10"/>
      <c r="BV10"/>
      <c r="BW10"/>
      <c r="BX10"/>
      <c r="BY10"/>
      <c r="BZ10"/>
      <c r="CA10"/>
      <c r="CB10" s="329"/>
      <c r="CC10" s="300"/>
      <c r="CD10" s="300"/>
      <c r="CE10" s="300"/>
      <c r="CF10" s="300"/>
    </row>
    <row r="11" spans="1:84" ht="15.75" customHeight="1">
      <c r="A11" s="316" t="s">
        <v>28</v>
      </c>
      <c r="B11" s="125"/>
      <c r="C11" s="12">
        <v>1</v>
      </c>
      <c r="D11" s="58"/>
      <c r="E11" s="128"/>
      <c r="F11" s="13"/>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65"/>
      <c r="AK11" s="65"/>
      <c r="AL11" s="15">
        <f t="shared" ref="AL11:AL29" si="2">COUNTA(G11:AK11)-COUNTIF(G11:AK11,"集")-COUNTIF(G11:AK11,"休")-COUNTIF(G11:AK11,"外")</f>
        <v>0</v>
      </c>
      <c r="AM11" s="15">
        <f t="shared" ref="AM11:AM30" si="3">COUNTIF(G11:AK11,"集")</f>
        <v>0</v>
      </c>
      <c r="AN11" s="77">
        <f t="shared" ref="AN11:AN30" si="4">AL11+CE11</f>
        <v>0</v>
      </c>
      <c r="AO11" s="77">
        <f t="shared" ref="AO11:AO30" si="5">AM11+CF11</f>
        <v>0</v>
      </c>
      <c r="AP11" s="11"/>
      <c r="AQ11" s="10"/>
      <c r="AR11" s="354"/>
      <c r="AS11" s="378" t="str">
        <f ca="1">IF(AS9="","",IFERROR(INDEX(INDIRECT("$B$" &amp; AS9+11 &amp;  ":$F$31"),MATCH("TR",INDIRECT("$B$" &amp; AS9+11 &amp; ":$B$31"),0),2),""))</f>
        <v/>
      </c>
      <c r="AT11" s="379"/>
      <c r="AU11" s="419" t="str">
        <f ca="1">IF(AS9="","",IFERROR(INDEX(INDIRECT("$B$" &amp; AS9+11 &amp;  ":$F$31"),MATCH("TR",INDIRECT("$B$" &amp; AS9+11 &amp; ":$B$31"),0),5),""))</f>
        <v/>
      </c>
      <c r="AV11" s="421"/>
      <c r="AW11" s="445">
        <f>IF(90000&lt;=AV11,90000,AV11)</f>
        <v>0</v>
      </c>
      <c r="AX11" s="447"/>
      <c r="AY11" s="439"/>
      <c r="AZ11" s="421"/>
      <c r="BA11" s="445">
        <f>IF(20000&lt;=AZ11,20000,AZ11)</f>
        <v>0</v>
      </c>
      <c r="BB11" s="421"/>
      <c r="BC11" s="437"/>
      <c r="BD11" s="439"/>
      <c r="BE11" s="441"/>
      <c r="BF11" s="441"/>
      <c r="BG11" s="443"/>
      <c r="BI11" s="485" t="s">
        <v>45</v>
      </c>
      <c r="BJ11" s="485"/>
      <c r="BK11" s="485"/>
      <c r="BL11" s="485"/>
      <c r="BM11" s="107" t="s">
        <v>46</v>
      </c>
      <c r="BN11" s="107" t="s">
        <v>47</v>
      </c>
      <c r="BO11" s="108" t="s">
        <v>48</v>
      </c>
      <c r="BP11" s="111"/>
      <c r="BQ11" s="111"/>
      <c r="BR11" s="111"/>
      <c r="BS11" s="111"/>
      <c r="BT11" s="111"/>
      <c r="BU11" s="111"/>
      <c r="BV11" s="111"/>
      <c r="BW11" s="111"/>
      <c r="BX11" s="111"/>
      <c r="BY11" s="111"/>
      <c r="BZ11" s="111"/>
      <c r="CA11" s="111"/>
      <c r="CB11" s="117" t="str">
        <f t="shared" ref="CB11:CB30" si="6">B11&amp;E11&amp;F11</f>
        <v/>
      </c>
      <c r="CC11" s="115">
        <f t="shared" ref="CC11:CC30" si="7">AN11</f>
        <v>0</v>
      </c>
      <c r="CD11" s="115">
        <f t="shared" ref="CD11:CD30" si="8">AO11</f>
        <v>0</v>
      </c>
      <c r="CE11" s="76">
        <f>IF(ISERROR(VLOOKUP($CB11,【6月】月集計表!$CB:$CD,2,FALSE))=TRUE,0,VLOOKUP($CB11,【6月】月集計表!$CB:$CD,2,FALSE))</f>
        <v>0</v>
      </c>
      <c r="CF11" s="76">
        <f>IF(ISERROR(VLOOKUP($CB11,【6月】月集計表!$CB:$CD,3,FALSE))=TRUE,0,VLOOKUP($CB11,【6月】月集計表!$CB:$CD,3,FALSE))</f>
        <v>0</v>
      </c>
    </row>
    <row r="12" spans="1:84" ht="16.5" customHeight="1">
      <c r="A12" s="318"/>
      <c r="B12" s="126"/>
      <c r="C12" s="17">
        <v>2</v>
      </c>
      <c r="D12" s="21"/>
      <c r="E12" s="129"/>
      <c r="F12" s="18"/>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66"/>
      <c r="AK12" s="66"/>
      <c r="AL12" s="20">
        <f t="shared" si="2"/>
        <v>0</v>
      </c>
      <c r="AM12" s="20">
        <f t="shared" si="3"/>
        <v>0</v>
      </c>
      <c r="AN12" s="20">
        <f t="shared" si="4"/>
        <v>0</v>
      </c>
      <c r="AO12" s="20">
        <f t="shared" si="5"/>
        <v>0</v>
      </c>
      <c r="AP12" s="11"/>
      <c r="AQ12" s="10"/>
      <c r="AR12" s="354"/>
      <c r="AS12" s="378"/>
      <c r="AT12" s="380"/>
      <c r="AU12" s="420"/>
      <c r="AV12" s="418"/>
      <c r="AW12" s="445"/>
      <c r="AX12" s="447"/>
      <c r="AY12" s="439"/>
      <c r="AZ12" s="421"/>
      <c r="BA12" s="445"/>
      <c r="BB12" s="421"/>
      <c r="BC12" s="437"/>
      <c r="BD12" s="439"/>
      <c r="BE12" s="441"/>
      <c r="BF12" s="441"/>
      <c r="BG12" s="443"/>
      <c r="BI12" s="109">
        <v>1</v>
      </c>
      <c r="BJ12" s="110" t="s">
        <v>49</v>
      </c>
      <c r="BK12" s="110"/>
      <c r="BL12" s="108"/>
      <c r="BM12" s="107">
        <v>1.05</v>
      </c>
      <c r="BN12" s="485">
        <f>IF(BK9="新規・5年利用無",BM13,IF(BK9&lt;BI15,BM15,IF(AND(BK9&gt;=BI14,BK9&lt;BK14),BM14,IF(AND(BK9&gt;=BI13,BK9&lt;BK13),BM13,IF(BK9=BI12,BM12,"")))))</f>
        <v>0.9</v>
      </c>
      <c r="BO12" s="486">
        <f>IF(AW1&lt;&gt;"",BN12*90000,"")</f>
        <v>81000</v>
      </c>
      <c r="BP12" s="112"/>
      <c r="BQ12" s="112"/>
      <c r="BR12" s="112"/>
      <c r="BS12" s="112"/>
      <c r="BT12" s="112"/>
      <c r="BU12" s="112"/>
      <c r="BV12" s="112"/>
      <c r="BW12" s="112"/>
      <c r="BX12" s="112"/>
      <c r="BY12" s="112"/>
      <c r="BZ12" s="112"/>
      <c r="CA12" s="112"/>
      <c r="CB12" s="74" t="str">
        <f t="shared" si="6"/>
        <v/>
      </c>
      <c r="CC12" s="75">
        <f t="shared" si="7"/>
        <v>0</v>
      </c>
      <c r="CD12" s="75">
        <f t="shared" si="8"/>
        <v>0</v>
      </c>
      <c r="CE12" s="73">
        <f>IF(ISERROR(VLOOKUP($CB12,【6月】月集計表!$CB:$CD,2,FALSE))=TRUE,0,VLOOKUP($CB12,【6月】月集計表!$CB:$CD,2,FALSE))</f>
        <v>0</v>
      </c>
      <c r="CF12" s="73">
        <f>IF(ISERROR(VLOOKUP($CB12,【6月】月集計表!$CB:$CD,3,FALSE))=TRUE,0,VLOOKUP($CB12,【6月】月集計表!$CB:$CD,3,FALSE))</f>
        <v>0</v>
      </c>
    </row>
    <row r="13" spans="1:84" ht="16.5" customHeight="1">
      <c r="A13" s="318"/>
      <c r="B13" s="126"/>
      <c r="C13" s="17">
        <v>3</v>
      </c>
      <c r="D13" s="21"/>
      <c r="E13" s="129"/>
      <c r="F13" s="18"/>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66"/>
      <c r="AK13" s="66"/>
      <c r="AL13" s="20">
        <f t="shared" si="2"/>
        <v>0</v>
      </c>
      <c r="AM13" s="20">
        <f t="shared" si="3"/>
        <v>0</v>
      </c>
      <c r="AN13" s="20">
        <f t="shared" si="4"/>
        <v>0</v>
      </c>
      <c r="AO13" s="20">
        <f t="shared" si="5"/>
        <v>0</v>
      </c>
      <c r="AR13" s="354"/>
      <c r="AS13" s="378" t="str">
        <f ca="1">IF(AS11="","",IFERROR(INDEX(INDIRECT("$B$" &amp; AS11+11 &amp;  ":$F$31"),MATCH("TR",INDIRECT("$B$" &amp; AS11+11 &amp; ":$B$31"),0),2),""))</f>
        <v/>
      </c>
      <c r="AT13" s="379"/>
      <c r="AU13" s="381" t="str">
        <f ca="1">IF(AS11="","",IFERROR(INDEX(INDIRECT("$B$" &amp; AS11+11 &amp;  ":$F$31"),MATCH("TR",INDIRECT("$B$" &amp; AS11+11 &amp; ":$B$31"),0),5),""))</f>
        <v/>
      </c>
      <c r="AV13" s="421"/>
      <c r="AW13" s="445">
        <f>IF(90000&lt;=AV13,90000,AV13)</f>
        <v>0</v>
      </c>
      <c r="AX13" s="447"/>
      <c r="AY13" s="439"/>
      <c r="AZ13" s="421"/>
      <c r="BA13" s="445">
        <f>IF(20000&lt;=AZ13,20000,AZ13)</f>
        <v>0</v>
      </c>
      <c r="BB13" s="421"/>
      <c r="BC13" s="437"/>
      <c r="BD13" s="439"/>
      <c r="BE13" s="441"/>
      <c r="BF13" s="441"/>
      <c r="BG13" s="443"/>
      <c r="BI13" s="109">
        <v>0.8</v>
      </c>
      <c r="BJ13" s="110" t="s">
        <v>49</v>
      </c>
      <c r="BK13" s="110">
        <v>1</v>
      </c>
      <c r="BL13" s="108" t="s">
        <v>50</v>
      </c>
      <c r="BM13" s="107">
        <v>1</v>
      </c>
      <c r="BN13" s="485"/>
      <c r="BO13" s="487"/>
      <c r="BP13" s="112"/>
      <c r="BQ13" s="112"/>
      <c r="BR13" s="112"/>
      <c r="BS13" s="112"/>
      <c r="BT13" s="112"/>
      <c r="BU13" s="112"/>
      <c r="BV13" s="112"/>
      <c r="BW13" s="112"/>
      <c r="BX13" s="112"/>
      <c r="BY13" s="112"/>
      <c r="BZ13" s="112"/>
      <c r="CA13" s="112"/>
      <c r="CB13" s="74" t="str">
        <f t="shared" si="6"/>
        <v/>
      </c>
      <c r="CC13" s="75">
        <f t="shared" si="7"/>
        <v>0</v>
      </c>
      <c r="CD13" s="75">
        <f t="shared" si="8"/>
        <v>0</v>
      </c>
      <c r="CE13" s="73">
        <f>IF(ISERROR(VLOOKUP($CB13,【6月】月集計表!$CB:$CD,2,FALSE))=TRUE,0,VLOOKUP($CB13,【6月】月集計表!$CB:$CD,2,FALSE))</f>
        <v>0</v>
      </c>
      <c r="CF13" s="73">
        <f>IF(ISERROR(VLOOKUP($CB13,【6月】月集計表!$CB:$CD,3,FALSE))=TRUE,0,VLOOKUP($CB13,【6月】月集計表!$CB:$CD,3,FALSE))</f>
        <v>0</v>
      </c>
    </row>
    <row r="14" spans="1:84" ht="16.5" customHeight="1">
      <c r="A14" s="318"/>
      <c r="B14" s="126"/>
      <c r="C14" s="17">
        <v>4</v>
      </c>
      <c r="D14" s="21"/>
      <c r="E14" s="129"/>
      <c r="F14" s="18"/>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66"/>
      <c r="AK14" s="66"/>
      <c r="AL14" s="20">
        <f t="shared" si="2"/>
        <v>0</v>
      </c>
      <c r="AM14" s="20">
        <f t="shared" si="3"/>
        <v>0</v>
      </c>
      <c r="AN14" s="20">
        <f t="shared" si="4"/>
        <v>0</v>
      </c>
      <c r="AO14" s="20">
        <f t="shared" si="5"/>
        <v>0</v>
      </c>
      <c r="AR14" s="354"/>
      <c r="AS14" s="378"/>
      <c r="AT14" s="380"/>
      <c r="AU14" s="361"/>
      <c r="AV14" s="418"/>
      <c r="AW14" s="445"/>
      <c r="AX14" s="447"/>
      <c r="AY14" s="439"/>
      <c r="AZ14" s="421"/>
      <c r="BA14" s="445"/>
      <c r="BB14" s="421"/>
      <c r="BC14" s="437"/>
      <c r="BD14" s="439"/>
      <c r="BE14" s="441"/>
      <c r="BF14" s="441"/>
      <c r="BG14" s="443"/>
      <c r="BI14" s="109">
        <v>0.6</v>
      </c>
      <c r="BJ14" s="110" t="s">
        <v>49</v>
      </c>
      <c r="BK14" s="110">
        <v>0.8</v>
      </c>
      <c r="BL14" s="108" t="s">
        <v>50</v>
      </c>
      <c r="BM14" s="107">
        <v>0.95</v>
      </c>
      <c r="BN14" s="485"/>
      <c r="BO14" s="487"/>
      <c r="BP14" s="112"/>
      <c r="BQ14" s="112"/>
      <c r="BR14" s="112"/>
      <c r="BS14" s="112"/>
      <c r="BT14" s="112"/>
      <c r="BU14" s="112"/>
      <c r="BV14" s="112"/>
      <c r="BW14" s="112"/>
      <c r="BX14" s="112"/>
      <c r="BY14" s="112"/>
      <c r="BZ14" s="112"/>
      <c r="CA14" s="112"/>
      <c r="CB14" s="74" t="str">
        <f t="shared" si="6"/>
        <v/>
      </c>
      <c r="CC14" s="75">
        <f t="shared" si="7"/>
        <v>0</v>
      </c>
      <c r="CD14" s="75">
        <f t="shared" si="8"/>
        <v>0</v>
      </c>
      <c r="CE14" s="73">
        <f>IF(ISERROR(VLOOKUP($CB14,【6月】月集計表!$CB:$CD,2,FALSE))=TRUE,0,VLOOKUP($CB14,【6月】月集計表!$CB:$CD,2,FALSE))</f>
        <v>0</v>
      </c>
      <c r="CF14" s="73">
        <f>IF(ISERROR(VLOOKUP($CB14,【6月】月集計表!$CB:$CD,3,FALSE))=TRUE,0,VLOOKUP($CB14,【6月】月集計表!$CB:$CD,3,FALSE))</f>
        <v>0</v>
      </c>
    </row>
    <row r="15" spans="1:84" ht="16.5" customHeight="1">
      <c r="A15" s="318"/>
      <c r="B15" s="126"/>
      <c r="C15" s="17">
        <v>5</v>
      </c>
      <c r="D15" s="21"/>
      <c r="E15" s="129"/>
      <c r="F15" s="18"/>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66"/>
      <c r="AK15" s="66"/>
      <c r="AL15" s="20">
        <f t="shared" si="2"/>
        <v>0</v>
      </c>
      <c r="AM15" s="20">
        <f t="shared" si="3"/>
        <v>0</v>
      </c>
      <c r="AN15" s="20">
        <f t="shared" si="4"/>
        <v>0</v>
      </c>
      <c r="AO15" s="20">
        <f t="shared" si="5"/>
        <v>0</v>
      </c>
      <c r="AR15" s="354"/>
      <c r="AS15" s="378" t="str">
        <f ca="1">IF(AS13="","",IFERROR(INDEX(INDIRECT("$B$" &amp; AS13+11 &amp;  ":$F$31"),MATCH("TR",INDIRECT("$B$" &amp; AS13+11 &amp; ":$B$31"),0),2),""))</f>
        <v/>
      </c>
      <c r="AT15" s="379"/>
      <c r="AU15" s="381" t="str">
        <f ca="1">IF(AS13="","",IFERROR(INDEX(INDIRECT("$B$" &amp; AS13+11 &amp;  ":$F$31"),MATCH("TR",INDIRECT("$B$" &amp; AS13+11 &amp; ":$B$31"),0),5),""))</f>
        <v/>
      </c>
      <c r="AV15" s="421"/>
      <c r="AW15" s="445">
        <f>IF(90000&lt;=AV15,90000,AV15)</f>
        <v>0</v>
      </c>
      <c r="AX15" s="447"/>
      <c r="AY15" s="439"/>
      <c r="AZ15" s="421"/>
      <c r="BA15" s="445">
        <f>IF(20000&lt;=AZ15,20000,AZ15)</f>
        <v>0</v>
      </c>
      <c r="BB15" s="421"/>
      <c r="BC15" s="437"/>
      <c r="BD15" s="439"/>
      <c r="BE15" s="441"/>
      <c r="BF15" s="441"/>
      <c r="BG15" s="443"/>
      <c r="BI15" s="109">
        <v>0.6</v>
      </c>
      <c r="BJ15" s="110" t="s">
        <v>50</v>
      </c>
      <c r="BK15" s="110"/>
      <c r="BL15" s="108"/>
      <c r="BM15" s="107">
        <v>0.9</v>
      </c>
      <c r="BN15" s="485"/>
      <c r="BO15" s="488"/>
      <c r="BP15" s="112"/>
      <c r="BQ15" s="112"/>
      <c r="BR15" s="112"/>
      <c r="BS15" s="112"/>
      <c r="BT15" s="112"/>
      <c r="BU15" s="112"/>
      <c r="BV15" s="112"/>
      <c r="BW15" s="112"/>
      <c r="BX15" s="112"/>
      <c r="BY15" s="112"/>
      <c r="BZ15" s="112"/>
      <c r="CA15" s="112"/>
      <c r="CB15" s="74" t="str">
        <f t="shared" si="6"/>
        <v/>
      </c>
      <c r="CC15" s="75">
        <f t="shared" si="7"/>
        <v>0</v>
      </c>
      <c r="CD15" s="75">
        <f t="shared" si="8"/>
        <v>0</v>
      </c>
      <c r="CE15" s="73">
        <f>IF(ISERROR(VLOOKUP($CB15,【6月】月集計表!$CB:$CD,2,FALSE))=TRUE,0,VLOOKUP($CB15,【6月】月集計表!$CB:$CD,2,FALSE))</f>
        <v>0</v>
      </c>
      <c r="CF15" s="73">
        <f>IF(ISERROR(VLOOKUP($CB15,【6月】月集計表!$CB:$CD,3,FALSE))=TRUE,0,VLOOKUP($CB15,【6月】月集計表!$CB:$CD,3,FALSE))</f>
        <v>0</v>
      </c>
    </row>
    <row r="16" spans="1:84" ht="16.5" customHeight="1">
      <c r="A16" s="318"/>
      <c r="B16" s="126"/>
      <c r="C16" s="17">
        <v>6</v>
      </c>
      <c r="D16" s="21"/>
      <c r="E16" s="129"/>
      <c r="F16" s="18"/>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66"/>
      <c r="AK16" s="66"/>
      <c r="AL16" s="20">
        <f t="shared" si="2"/>
        <v>0</v>
      </c>
      <c r="AM16" s="20">
        <f t="shared" si="3"/>
        <v>0</v>
      </c>
      <c r="AN16" s="20">
        <f t="shared" si="4"/>
        <v>0</v>
      </c>
      <c r="AO16" s="20">
        <f t="shared" si="5"/>
        <v>0</v>
      </c>
      <c r="AR16" s="354"/>
      <c r="AS16" s="378"/>
      <c r="AT16" s="380"/>
      <c r="AU16" s="361"/>
      <c r="AV16" s="418"/>
      <c r="AW16" s="445"/>
      <c r="AX16" s="447"/>
      <c r="AY16" s="439"/>
      <c r="AZ16" s="421"/>
      <c r="BA16" s="445"/>
      <c r="BB16" s="421"/>
      <c r="BC16" s="437"/>
      <c r="BD16" s="439"/>
      <c r="BE16" s="441"/>
      <c r="BF16" s="441"/>
      <c r="BG16" s="443"/>
      <c r="CB16" s="74" t="str">
        <f t="shared" si="6"/>
        <v/>
      </c>
      <c r="CC16" s="75">
        <f t="shared" si="7"/>
        <v>0</v>
      </c>
      <c r="CD16" s="75">
        <f t="shared" si="8"/>
        <v>0</v>
      </c>
      <c r="CE16" s="73">
        <f>IF(ISERROR(VLOOKUP($CB16,【6月】月集計表!$CB:$CD,2,FALSE))=TRUE,0,VLOOKUP($CB16,【6月】月集計表!$CB:$CD,2,FALSE))</f>
        <v>0</v>
      </c>
      <c r="CF16" s="73">
        <f>IF(ISERROR(VLOOKUP($CB16,【6月】月集計表!$CB:$CD,3,FALSE))=TRUE,0,VLOOKUP($CB16,【6月】月集計表!$CB:$CD,3,FALSE))</f>
        <v>0</v>
      </c>
    </row>
    <row r="17" spans="1:84" ht="16.5" customHeight="1">
      <c r="A17" s="318"/>
      <c r="B17" s="126"/>
      <c r="C17" s="17">
        <v>7</v>
      </c>
      <c r="D17" s="21"/>
      <c r="E17" s="129"/>
      <c r="F17" s="18"/>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66"/>
      <c r="AK17" s="66"/>
      <c r="AL17" s="20">
        <f t="shared" si="2"/>
        <v>0</v>
      </c>
      <c r="AM17" s="20">
        <f t="shared" si="3"/>
        <v>0</v>
      </c>
      <c r="AN17" s="20">
        <f t="shared" si="4"/>
        <v>0</v>
      </c>
      <c r="AO17" s="20">
        <f t="shared" si="5"/>
        <v>0</v>
      </c>
      <c r="AR17" s="354"/>
      <c r="AS17" s="378" t="str">
        <f ca="1">IF(AS15="","",IFERROR(INDEX(INDIRECT("$B$" &amp; AS15+11 &amp;  ":$F$31"),MATCH("TR",INDIRECT("$B$" &amp; AS15+11 &amp; ":$B$31"),0),2),""))</f>
        <v/>
      </c>
      <c r="AT17" s="379"/>
      <c r="AU17" s="381" t="str">
        <f ca="1">IF(AS15="","",IFERROR(INDEX(INDIRECT("$B$" &amp; AS15+11 &amp;  ":$F$31"),MATCH("TR",INDIRECT("$B$" &amp; AS15+11 &amp; ":$B$31"),0),5),""))</f>
        <v/>
      </c>
      <c r="AV17" s="421"/>
      <c r="AW17" s="445">
        <f>IF(90000&lt;=AV17,90000,AV17)</f>
        <v>0</v>
      </c>
      <c r="AX17" s="447"/>
      <c r="AY17" s="439"/>
      <c r="AZ17" s="421"/>
      <c r="BA17" s="445">
        <f>IF(20000&lt;=AZ17,20000,AZ17)</f>
        <v>0</v>
      </c>
      <c r="BB17" s="421"/>
      <c r="BC17" s="437"/>
      <c r="BD17" s="439"/>
      <c r="BE17" s="441"/>
      <c r="BF17" s="441"/>
      <c r="BG17" s="443"/>
      <c r="CB17" s="74" t="str">
        <f t="shared" si="6"/>
        <v/>
      </c>
      <c r="CC17" s="75">
        <f t="shared" si="7"/>
        <v>0</v>
      </c>
      <c r="CD17" s="75">
        <f t="shared" si="8"/>
        <v>0</v>
      </c>
      <c r="CE17" s="73">
        <f>IF(ISERROR(VLOOKUP($CB17,【6月】月集計表!$CB:$CD,2,FALSE))=TRUE,0,VLOOKUP($CB17,【6月】月集計表!$CB:$CD,2,FALSE))</f>
        <v>0</v>
      </c>
      <c r="CF17" s="73">
        <f>IF(ISERROR(VLOOKUP($CB17,【6月】月集計表!$CB:$CD,3,FALSE))=TRUE,0,VLOOKUP($CB17,【6月】月集計表!$CB:$CD,3,FALSE))</f>
        <v>0</v>
      </c>
    </row>
    <row r="18" spans="1:84" ht="16.5" customHeight="1" thickBot="1">
      <c r="A18" s="318"/>
      <c r="B18" s="126"/>
      <c r="C18" s="17">
        <v>8</v>
      </c>
      <c r="D18" s="21"/>
      <c r="E18" s="129"/>
      <c r="F18" s="18"/>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66"/>
      <c r="AK18" s="66"/>
      <c r="AL18" s="20">
        <f t="shared" si="2"/>
        <v>0</v>
      </c>
      <c r="AM18" s="20">
        <f t="shared" si="3"/>
        <v>0</v>
      </c>
      <c r="AN18" s="20">
        <f t="shared" si="4"/>
        <v>0</v>
      </c>
      <c r="AO18" s="20">
        <f t="shared" si="5"/>
        <v>0</v>
      </c>
      <c r="AR18" s="355"/>
      <c r="AS18" s="382"/>
      <c r="AT18" s="383"/>
      <c r="AU18" s="448"/>
      <c r="AV18" s="449"/>
      <c r="AW18" s="450"/>
      <c r="AX18" s="451"/>
      <c r="AY18" s="452"/>
      <c r="AZ18" s="453"/>
      <c r="BA18" s="454"/>
      <c r="BB18" s="453"/>
      <c r="BC18" s="455"/>
      <c r="BD18" s="452"/>
      <c r="BE18" s="456"/>
      <c r="BF18" s="456"/>
      <c r="BG18" s="457"/>
      <c r="CB18" s="74" t="str">
        <f t="shared" si="6"/>
        <v/>
      </c>
      <c r="CC18" s="75">
        <f t="shared" si="7"/>
        <v>0</v>
      </c>
      <c r="CD18" s="75">
        <f t="shared" si="8"/>
        <v>0</v>
      </c>
      <c r="CE18" s="73">
        <f>IF(ISERROR(VLOOKUP($CB18,【6月】月集計表!$CB:$CD,2,FALSE))=TRUE,0,VLOOKUP($CB18,【6月】月集計表!$CB:$CD,2,FALSE))</f>
        <v>0</v>
      </c>
      <c r="CF18" s="73">
        <f>IF(ISERROR(VLOOKUP($CB18,【6月】月集計表!$CB:$CD,3,FALSE))=TRUE,0,VLOOKUP($CB18,【6月】月集計表!$CB:$CD,3,FALSE))</f>
        <v>0</v>
      </c>
    </row>
    <row r="19" spans="1:84" ht="16.5" customHeight="1">
      <c r="A19" s="318"/>
      <c r="B19" s="126"/>
      <c r="C19" s="17">
        <v>9</v>
      </c>
      <c r="D19" s="21"/>
      <c r="E19" s="129"/>
      <c r="F19" s="18"/>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66"/>
      <c r="AK19" s="66"/>
      <c r="AL19" s="20">
        <f t="shared" si="2"/>
        <v>0</v>
      </c>
      <c r="AM19" s="20">
        <f t="shared" si="3"/>
        <v>0</v>
      </c>
      <c r="AN19" s="20">
        <f t="shared" si="4"/>
        <v>0</v>
      </c>
      <c r="AO19" s="20">
        <f t="shared" si="5"/>
        <v>0</v>
      </c>
      <c r="AR19" s="353" t="s">
        <v>134</v>
      </c>
      <c r="AS19" s="356" t="str">
        <f>IFERROR(INDEX($B$11:$F$31,MATCH("FW1",$B$11:$B$31,0),2),"")</f>
        <v/>
      </c>
      <c r="AT19" s="358"/>
      <c r="AU19" s="360" t="str">
        <f>IFERROR(INDEX($B$11:$F$31,MATCH("FW1",$B$11:$B$31,0),5),"")</f>
        <v/>
      </c>
      <c r="AV19" s="458"/>
      <c r="AW19" s="466">
        <f>IF($BN$12*90000&lt;=AV19,$BN$12*90000,AV19)</f>
        <v>0</v>
      </c>
      <c r="AX19" s="468"/>
      <c r="AY19" s="444">
        <f>IF(10000&lt;=AX19,10000,AX19)</f>
        <v>0</v>
      </c>
      <c r="AZ19" s="417"/>
      <c r="BA19" s="444">
        <f>IF(20000&lt;=AZ19,20000,AZ19)</f>
        <v>0</v>
      </c>
      <c r="BB19" s="458"/>
      <c r="BC19" s="462"/>
      <c r="BD19" s="464"/>
      <c r="BE19" s="462"/>
      <c r="BF19" s="440"/>
      <c r="BG19" s="442"/>
      <c r="CB19" s="74" t="str">
        <f t="shared" si="6"/>
        <v/>
      </c>
      <c r="CC19" s="75">
        <f t="shared" si="7"/>
        <v>0</v>
      </c>
      <c r="CD19" s="75">
        <f t="shared" si="8"/>
        <v>0</v>
      </c>
      <c r="CE19" s="73">
        <f>IF(ISERROR(VLOOKUP($CB19,【6月】月集計表!$CB:$CD,2,FALSE))=TRUE,0,VLOOKUP($CB19,【6月】月集計表!$CB:$CD,2,FALSE))</f>
        <v>0</v>
      </c>
      <c r="CF19" s="73">
        <f>IF(ISERROR(VLOOKUP($CB19,【6月】月集計表!$CB:$CD,3,FALSE))=TRUE,0,VLOOKUP($CB19,【6月】月集計表!$CB:$CD,3,FALSE))</f>
        <v>0</v>
      </c>
    </row>
    <row r="20" spans="1:84" ht="16.5" customHeight="1">
      <c r="A20" s="318"/>
      <c r="B20" s="126"/>
      <c r="C20" s="17">
        <v>10</v>
      </c>
      <c r="D20" s="21"/>
      <c r="E20" s="129"/>
      <c r="F20" s="18"/>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66"/>
      <c r="AK20" s="66"/>
      <c r="AL20" s="20">
        <f t="shared" si="2"/>
        <v>0</v>
      </c>
      <c r="AM20" s="20">
        <f t="shared" si="3"/>
        <v>0</v>
      </c>
      <c r="AN20" s="20">
        <f t="shared" si="4"/>
        <v>0</v>
      </c>
      <c r="AO20" s="20">
        <f t="shared" si="5"/>
        <v>0</v>
      </c>
      <c r="AR20" s="354"/>
      <c r="AS20" s="357"/>
      <c r="AT20" s="359"/>
      <c r="AU20" s="361"/>
      <c r="AV20" s="459"/>
      <c r="AW20" s="467"/>
      <c r="AX20" s="469"/>
      <c r="AY20" s="445"/>
      <c r="AZ20" s="421"/>
      <c r="BA20" s="445"/>
      <c r="BB20" s="460"/>
      <c r="BC20" s="463"/>
      <c r="BD20" s="465"/>
      <c r="BE20" s="463"/>
      <c r="BF20" s="441"/>
      <c r="BG20" s="443"/>
      <c r="CB20" s="74" t="str">
        <f t="shared" si="6"/>
        <v/>
      </c>
      <c r="CC20" s="75">
        <f t="shared" si="7"/>
        <v>0</v>
      </c>
      <c r="CD20" s="75">
        <f t="shared" si="8"/>
        <v>0</v>
      </c>
      <c r="CE20" s="73">
        <f>IF(ISERROR(VLOOKUP($CB20,【6月】月集計表!$CB:$CD,2,FALSE))=TRUE,0,VLOOKUP($CB20,【6月】月集計表!$CB:$CD,2,FALSE))</f>
        <v>0</v>
      </c>
      <c r="CF20" s="73">
        <f>IF(ISERROR(VLOOKUP($CB20,【6月】月集計表!$CB:$CD,3,FALSE))=TRUE,0,VLOOKUP($CB20,【6月】月集計表!$CB:$CD,3,FALSE))</f>
        <v>0</v>
      </c>
    </row>
    <row r="21" spans="1:84" ht="16.5" customHeight="1">
      <c r="A21" s="318"/>
      <c r="B21" s="126"/>
      <c r="C21" s="17">
        <v>11</v>
      </c>
      <c r="D21" s="21"/>
      <c r="E21" s="129"/>
      <c r="F21" s="18"/>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66"/>
      <c r="AK21" s="66"/>
      <c r="AL21" s="20">
        <f t="shared" si="2"/>
        <v>0</v>
      </c>
      <c r="AM21" s="20">
        <f t="shared" si="3"/>
        <v>0</v>
      </c>
      <c r="AN21" s="20">
        <f t="shared" si="4"/>
        <v>0</v>
      </c>
      <c r="AO21" s="20">
        <f t="shared" si="5"/>
        <v>0</v>
      </c>
      <c r="AR21" s="354"/>
      <c r="AS21" s="378" t="str">
        <f ca="1">IF(AS19="","",IFERROR(INDEX(INDIRECT("$B$" &amp; AS19+11 &amp;  ":$F$31"),MATCH("FW1",INDIRECT("$B$" &amp; AS19+11 &amp; ":$B$31"),0),2),""))</f>
        <v/>
      </c>
      <c r="AT21" s="379"/>
      <c r="AU21" s="419" t="str">
        <f ca="1">IF(AS19="","",IFERROR(INDEX(INDIRECT("$B$" &amp; AS19+11 &amp;  ":$F$31"),MATCH("FW1",INDIRECT("$B$" &amp; AS19+11 &amp; ":$B$31"),0),5),""))</f>
        <v/>
      </c>
      <c r="AV21" s="460"/>
      <c r="AW21" s="467">
        <f t="shared" ref="AW21" si="9">IF($BN$12*90000&lt;=AV21,$BN$12*90000,AV21)</f>
        <v>0</v>
      </c>
      <c r="AX21" s="469"/>
      <c r="AY21" s="445">
        <f>IF(10000&lt;=AX21,10000,AX21)</f>
        <v>0</v>
      </c>
      <c r="AZ21" s="421"/>
      <c r="BA21" s="445">
        <f>IF(20000&lt;=AZ21,20000,AZ21)</f>
        <v>0</v>
      </c>
      <c r="BB21" s="460"/>
      <c r="BC21" s="463"/>
      <c r="BD21" s="465"/>
      <c r="BE21" s="463"/>
      <c r="BF21" s="441"/>
      <c r="BG21" s="443"/>
      <c r="CB21" s="74" t="str">
        <f t="shared" si="6"/>
        <v/>
      </c>
      <c r="CC21" s="75">
        <f t="shared" si="7"/>
        <v>0</v>
      </c>
      <c r="CD21" s="75">
        <f t="shared" si="8"/>
        <v>0</v>
      </c>
      <c r="CE21" s="73">
        <f>IF(ISERROR(VLOOKUP($CB21,【6月】月集計表!$CB:$CD,2,FALSE))=TRUE,0,VLOOKUP($CB21,【6月】月集計表!$CB:$CD,2,FALSE))</f>
        <v>0</v>
      </c>
      <c r="CF21" s="73">
        <f>IF(ISERROR(VLOOKUP($CB21,【6月】月集計表!$CB:$CD,3,FALSE))=TRUE,0,VLOOKUP($CB21,【6月】月集計表!$CB:$CD,3,FALSE))</f>
        <v>0</v>
      </c>
    </row>
    <row r="22" spans="1:84" ht="16.5" customHeight="1">
      <c r="A22" s="318"/>
      <c r="B22" s="126"/>
      <c r="C22" s="17">
        <v>12</v>
      </c>
      <c r="D22" s="21"/>
      <c r="E22" s="129"/>
      <c r="F22" s="22"/>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66"/>
      <c r="AK22" s="66"/>
      <c r="AL22" s="20">
        <f t="shared" si="2"/>
        <v>0</v>
      </c>
      <c r="AM22" s="20">
        <f t="shared" si="3"/>
        <v>0</v>
      </c>
      <c r="AN22" s="20">
        <f t="shared" si="4"/>
        <v>0</v>
      </c>
      <c r="AO22" s="20">
        <f t="shared" si="5"/>
        <v>0</v>
      </c>
      <c r="AR22" s="354"/>
      <c r="AS22" s="378"/>
      <c r="AT22" s="380"/>
      <c r="AU22" s="420"/>
      <c r="AV22" s="459"/>
      <c r="AW22" s="467"/>
      <c r="AX22" s="469"/>
      <c r="AY22" s="445"/>
      <c r="AZ22" s="421"/>
      <c r="BA22" s="445"/>
      <c r="BB22" s="460"/>
      <c r="BC22" s="463"/>
      <c r="BD22" s="465"/>
      <c r="BE22" s="463"/>
      <c r="BF22" s="441"/>
      <c r="BG22" s="443"/>
      <c r="CB22" s="74" t="str">
        <f t="shared" si="6"/>
        <v/>
      </c>
      <c r="CC22" s="75">
        <f t="shared" si="7"/>
        <v>0</v>
      </c>
      <c r="CD22" s="75">
        <f t="shared" si="8"/>
        <v>0</v>
      </c>
      <c r="CE22" s="73">
        <f>IF(ISERROR(VLOOKUP($CB22,【6月】月集計表!$CB:$CD,2,FALSE))=TRUE,0,VLOOKUP($CB22,【6月】月集計表!$CB:$CD,2,FALSE))</f>
        <v>0</v>
      </c>
      <c r="CF22" s="73">
        <f>IF(ISERROR(VLOOKUP($CB22,【6月】月集計表!$CB:$CD,3,FALSE))=TRUE,0,VLOOKUP($CB22,【6月】月集計表!$CB:$CD,3,FALSE))</f>
        <v>0</v>
      </c>
    </row>
    <row r="23" spans="1:84" ht="16.5" customHeight="1">
      <c r="A23" s="318"/>
      <c r="B23" s="126"/>
      <c r="C23" s="17">
        <v>13</v>
      </c>
      <c r="D23" s="21"/>
      <c r="E23" s="129"/>
      <c r="F23" s="22"/>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66"/>
      <c r="AK23" s="66"/>
      <c r="AL23" s="20">
        <f t="shared" si="2"/>
        <v>0</v>
      </c>
      <c r="AM23" s="20">
        <f t="shared" si="3"/>
        <v>0</v>
      </c>
      <c r="AN23" s="20">
        <f t="shared" si="4"/>
        <v>0</v>
      </c>
      <c r="AO23" s="20">
        <f t="shared" si="5"/>
        <v>0</v>
      </c>
      <c r="AR23" s="354"/>
      <c r="AS23" s="378" t="str">
        <f ca="1">IF(AS21="","",IFERROR(INDEX(INDIRECT("$B$" &amp; AS21+11 &amp;  ":$F$31"),MATCH("FW1",INDIRECT("$B$" &amp; AS21+11 &amp; ":$B$31"),0),2),""))</f>
        <v/>
      </c>
      <c r="AT23" s="379"/>
      <c r="AU23" s="381" t="str">
        <f ca="1">IF(AS21="","",IFERROR(INDEX(INDIRECT("$B$" &amp; AS21+11 &amp;  ":$F$31"),MATCH("FW1",INDIRECT("$B$" &amp; AS21+11 &amp; ":$B$31"),0),5),""))</f>
        <v/>
      </c>
      <c r="AV23" s="460"/>
      <c r="AW23" s="467">
        <f t="shared" ref="AW23" si="10">IF($BN$12*90000&lt;=AV23,$BN$12*90000,AV23)</f>
        <v>0</v>
      </c>
      <c r="AX23" s="469"/>
      <c r="AY23" s="445">
        <f>IF(10000&lt;=AX23,10000,AX23)</f>
        <v>0</v>
      </c>
      <c r="AZ23" s="421"/>
      <c r="BA23" s="445">
        <f>IF(20000&lt;=AZ23,20000,AZ23)</f>
        <v>0</v>
      </c>
      <c r="BB23" s="460"/>
      <c r="BC23" s="463"/>
      <c r="BD23" s="465"/>
      <c r="BE23" s="463"/>
      <c r="BF23" s="441"/>
      <c r="BG23" s="443"/>
      <c r="CB23" s="74" t="str">
        <f t="shared" si="6"/>
        <v/>
      </c>
      <c r="CC23" s="75">
        <f t="shared" si="7"/>
        <v>0</v>
      </c>
      <c r="CD23" s="75">
        <f t="shared" si="8"/>
        <v>0</v>
      </c>
      <c r="CE23" s="73">
        <f>IF(ISERROR(VLOOKUP($CB23,【6月】月集計表!$CB:$CD,2,FALSE))=TRUE,0,VLOOKUP($CB23,【6月】月集計表!$CB:$CD,2,FALSE))</f>
        <v>0</v>
      </c>
      <c r="CF23" s="73">
        <f>IF(ISERROR(VLOOKUP($CB23,【6月】月集計表!$CB:$CD,3,FALSE))=TRUE,0,VLOOKUP($CB23,【6月】月集計表!$CB:$CD,3,FALSE))</f>
        <v>0</v>
      </c>
    </row>
    <row r="24" spans="1:84" ht="16.5" customHeight="1">
      <c r="A24" s="318"/>
      <c r="B24" s="126"/>
      <c r="C24" s="17">
        <v>14</v>
      </c>
      <c r="D24" s="21"/>
      <c r="E24" s="129"/>
      <c r="F24" s="22"/>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66"/>
      <c r="AK24" s="66"/>
      <c r="AL24" s="20">
        <f t="shared" si="2"/>
        <v>0</v>
      </c>
      <c r="AM24" s="20">
        <f t="shared" si="3"/>
        <v>0</v>
      </c>
      <c r="AN24" s="20">
        <f t="shared" si="4"/>
        <v>0</v>
      </c>
      <c r="AO24" s="20">
        <f t="shared" si="5"/>
        <v>0</v>
      </c>
      <c r="AR24" s="354"/>
      <c r="AS24" s="378"/>
      <c r="AT24" s="380"/>
      <c r="AU24" s="361"/>
      <c r="AV24" s="459"/>
      <c r="AW24" s="467"/>
      <c r="AX24" s="469"/>
      <c r="AY24" s="445"/>
      <c r="AZ24" s="421"/>
      <c r="BA24" s="445"/>
      <c r="BB24" s="460"/>
      <c r="BC24" s="463"/>
      <c r="BD24" s="465"/>
      <c r="BE24" s="463"/>
      <c r="BF24" s="441"/>
      <c r="BG24" s="443"/>
      <c r="CB24" s="74" t="str">
        <f t="shared" si="6"/>
        <v/>
      </c>
      <c r="CC24" s="75">
        <f t="shared" si="7"/>
        <v>0</v>
      </c>
      <c r="CD24" s="75">
        <f t="shared" si="8"/>
        <v>0</v>
      </c>
      <c r="CE24" s="73">
        <f>IF(ISERROR(VLOOKUP($CB24,【6月】月集計表!$CB:$CD,2,FALSE))=TRUE,0,VLOOKUP($CB24,【6月】月集計表!$CB:$CD,2,FALSE))</f>
        <v>0</v>
      </c>
      <c r="CF24" s="73">
        <f>IF(ISERROR(VLOOKUP($CB24,【6月】月集計表!$CB:$CD,3,FALSE))=TRUE,0,VLOOKUP($CB24,【6月】月集計表!$CB:$CD,3,FALSE))</f>
        <v>0</v>
      </c>
    </row>
    <row r="25" spans="1:84" ht="16.5" customHeight="1">
      <c r="A25" s="318"/>
      <c r="B25" s="126"/>
      <c r="C25" s="17">
        <v>15</v>
      </c>
      <c r="D25" s="21"/>
      <c r="E25" s="129"/>
      <c r="F25" s="22"/>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66"/>
      <c r="AK25" s="66"/>
      <c r="AL25" s="20">
        <f t="shared" si="2"/>
        <v>0</v>
      </c>
      <c r="AM25" s="20">
        <f t="shared" si="3"/>
        <v>0</v>
      </c>
      <c r="AN25" s="20">
        <f t="shared" si="4"/>
        <v>0</v>
      </c>
      <c r="AO25" s="20">
        <f t="shared" si="5"/>
        <v>0</v>
      </c>
      <c r="AR25" s="354"/>
      <c r="AS25" s="378" t="str">
        <f ca="1">IF(AS23="","",IFERROR(INDEX(INDIRECT("$B$" &amp; AS23+11 &amp;  ":$F$31"),MATCH("FW1",INDIRECT("$B$" &amp; AS23+11 &amp; ":$B$31"),0),2),""))</f>
        <v/>
      </c>
      <c r="AT25" s="379"/>
      <c r="AU25" s="381" t="str">
        <f ca="1">IF(AS23="","",IFERROR(INDEX(INDIRECT("$B$" &amp; AS23+11 &amp;  ":$F$31"),MATCH("FW1",INDIRECT("$B$" &amp; AS23+11 &amp; ":$B$31"),0),5),""))</f>
        <v/>
      </c>
      <c r="AV25" s="460"/>
      <c r="AW25" s="467">
        <f t="shared" ref="AW25" si="11">IF($BN$12*90000&lt;=AV25,$BN$12*90000,AV25)</f>
        <v>0</v>
      </c>
      <c r="AX25" s="469"/>
      <c r="AY25" s="445">
        <f>IF(10000&lt;=AX25,10000,AX25)</f>
        <v>0</v>
      </c>
      <c r="AZ25" s="421"/>
      <c r="BA25" s="445">
        <f>IF(20000&lt;=AZ25,20000,AZ25)</f>
        <v>0</v>
      </c>
      <c r="BB25" s="460"/>
      <c r="BC25" s="463"/>
      <c r="BD25" s="465"/>
      <c r="BE25" s="463"/>
      <c r="BF25" s="441"/>
      <c r="BG25" s="443"/>
      <c r="CB25" s="74" t="str">
        <f t="shared" si="6"/>
        <v/>
      </c>
      <c r="CC25" s="75">
        <f t="shared" si="7"/>
        <v>0</v>
      </c>
      <c r="CD25" s="75">
        <f t="shared" si="8"/>
        <v>0</v>
      </c>
      <c r="CE25" s="73">
        <f>IF(ISERROR(VLOOKUP($CB25,【6月】月集計表!$CB:$CD,2,FALSE))=TRUE,0,VLOOKUP($CB25,【6月】月集計表!$CB:$CD,2,FALSE))</f>
        <v>0</v>
      </c>
      <c r="CF25" s="73">
        <f>IF(ISERROR(VLOOKUP($CB25,【6月】月集計表!$CB:$CD,3,FALSE))=TRUE,0,VLOOKUP($CB25,【6月】月集計表!$CB:$CD,3,FALSE))</f>
        <v>0</v>
      </c>
    </row>
    <row r="26" spans="1:84" ht="16.5" customHeight="1">
      <c r="A26" s="318"/>
      <c r="B26" s="126"/>
      <c r="C26" s="17">
        <v>16</v>
      </c>
      <c r="D26" s="21"/>
      <c r="E26" s="129"/>
      <c r="F26" s="22"/>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66"/>
      <c r="AK26" s="66"/>
      <c r="AL26" s="20">
        <f t="shared" si="2"/>
        <v>0</v>
      </c>
      <c r="AM26" s="20">
        <f t="shared" si="3"/>
        <v>0</v>
      </c>
      <c r="AN26" s="20">
        <f t="shared" si="4"/>
        <v>0</v>
      </c>
      <c r="AO26" s="20">
        <f t="shared" si="5"/>
        <v>0</v>
      </c>
      <c r="AR26" s="354"/>
      <c r="AS26" s="378"/>
      <c r="AT26" s="380"/>
      <c r="AU26" s="361"/>
      <c r="AV26" s="459"/>
      <c r="AW26" s="467"/>
      <c r="AX26" s="469"/>
      <c r="AY26" s="445"/>
      <c r="AZ26" s="421"/>
      <c r="BA26" s="445"/>
      <c r="BB26" s="460"/>
      <c r="BC26" s="463"/>
      <c r="BD26" s="465"/>
      <c r="BE26" s="463"/>
      <c r="BF26" s="441"/>
      <c r="BG26" s="443"/>
      <c r="CB26" s="74" t="str">
        <f t="shared" si="6"/>
        <v/>
      </c>
      <c r="CC26" s="75">
        <f t="shared" si="7"/>
        <v>0</v>
      </c>
      <c r="CD26" s="75">
        <f t="shared" si="8"/>
        <v>0</v>
      </c>
      <c r="CE26" s="73">
        <f>IF(ISERROR(VLOOKUP($CB26,【6月】月集計表!$CB:$CD,2,FALSE))=TRUE,0,VLOOKUP($CB26,【6月】月集計表!$CB:$CD,2,FALSE))</f>
        <v>0</v>
      </c>
      <c r="CF26" s="73">
        <f>IF(ISERROR(VLOOKUP($CB26,【6月】月集計表!$CB:$CD,3,FALSE))=TRUE,0,VLOOKUP($CB26,【6月】月集計表!$CB:$CD,3,FALSE))</f>
        <v>0</v>
      </c>
    </row>
    <row r="27" spans="1:84" ht="16.5" customHeight="1">
      <c r="A27" s="318"/>
      <c r="B27" s="126"/>
      <c r="C27" s="17">
        <v>17</v>
      </c>
      <c r="D27" s="21"/>
      <c r="E27" s="129"/>
      <c r="F27" s="22"/>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66"/>
      <c r="AK27" s="66"/>
      <c r="AL27" s="20">
        <f t="shared" si="2"/>
        <v>0</v>
      </c>
      <c r="AM27" s="20">
        <f t="shared" si="3"/>
        <v>0</v>
      </c>
      <c r="AN27" s="20">
        <f t="shared" si="4"/>
        <v>0</v>
      </c>
      <c r="AO27" s="20">
        <f t="shared" si="5"/>
        <v>0</v>
      </c>
      <c r="AR27" s="354"/>
      <c r="AS27" s="378" t="str">
        <f ca="1">IF(AS25="","",IFERROR(INDEX(INDIRECT("$B$" &amp; AS25+11 &amp;  ":$F$31"),MATCH("FW1",INDIRECT("$B$" &amp; AS25+11 &amp; ":$B$31"),0),2),""))</f>
        <v/>
      </c>
      <c r="AT27" s="379"/>
      <c r="AU27" s="381" t="str">
        <f ca="1">IF(AS25="","",IFERROR(INDEX(INDIRECT("$B$" &amp; AS25+11 &amp;  ":$F$31"),MATCH("FW1",INDIRECT("$B$" &amp; AS25+11 &amp; ":$B$31"),0),5),""))</f>
        <v/>
      </c>
      <c r="AV27" s="460"/>
      <c r="AW27" s="467">
        <f t="shared" ref="AW27" si="12">IF($BN$12*90000&lt;=AV27,$BN$12*90000,AV27)</f>
        <v>0</v>
      </c>
      <c r="AX27" s="469"/>
      <c r="AY27" s="445">
        <f>IF(10000&lt;=AX27,10000,AX27)</f>
        <v>0</v>
      </c>
      <c r="AZ27" s="421"/>
      <c r="BA27" s="445">
        <f>IF(20000&lt;=AZ27,20000,AZ27)</f>
        <v>0</v>
      </c>
      <c r="BB27" s="460"/>
      <c r="BC27" s="463"/>
      <c r="BD27" s="465"/>
      <c r="BE27" s="463"/>
      <c r="BF27" s="441"/>
      <c r="BG27" s="443"/>
      <c r="CB27" s="74" t="str">
        <f t="shared" si="6"/>
        <v/>
      </c>
      <c r="CC27" s="75">
        <f t="shared" si="7"/>
        <v>0</v>
      </c>
      <c r="CD27" s="75">
        <f t="shared" si="8"/>
        <v>0</v>
      </c>
      <c r="CE27" s="73">
        <f>IF(ISERROR(VLOOKUP($CB27,【6月】月集計表!$CB:$CD,2,FALSE))=TRUE,0,VLOOKUP($CB27,【6月】月集計表!$CB:$CD,2,FALSE))</f>
        <v>0</v>
      </c>
      <c r="CF27" s="73">
        <f>IF(ISERROR(VLOOKUP($CB27,【6月】月集計表!$CB:$CD,3,FALSE))=TRUE,0,VLOOKUP($CB27,【6月】月集計表!$CB:$CD,3,FALSE))</f>
        <v>0</v>
      </c>
    </row>
    <row r="28" spans="1:84" ht="16.5" customHeight="1" thickBot="1">
      <c r="A28" s="318"/>
      <c r="B28" s="126"/>
      <c r="C28" s="17">
        <v>18</v>
      </c>
      <c r="D28" s="21"/>
      <c r="E28" s="129"/>
      <c r="F28" s="22"/>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66"/>
      <c r="AK28" s="66"/>
      <c r="AL28" s="20">
        <f t="shared" si="2"/>
        <v>0</v>
      </c>
      <c r="AM28" s="20">
        <f t="shared" si="3"/>
        <v>0</v>
      </c>
      <c r="AN28" s="20">
        <f t="shared" si="4"/>
        <v>0</v>
      </c>
      <c r="AO28" s="20">
        <f t="shared" si="5"/>
        <v>0</v>
      </c>
      <c r="AR28" s="355"/>
      <c r="AS28" s="382"/>
      <c r="AT28" s="383"/>
      <c r="AU28" s="448"/>
      <c r="AV28" s="461"/>
      <c r="AW28" s="470"/>
      <c r="AX28" s="471"/>
      <c r="AY28" s="454"/>
      <c r="AZ28" s="453"/>
      <c r="BA28" s="454"/>
      <c r="BB28" s="472"/>
      <c r="BC28" s="473"/>
      <c r="BD28" s="474"/>
      <c r="BE28" s="473"/>
      <c r="BF28" s="456"/>
      <c r="BG28" s="457"/>
      <c r="CB28" s="74" t="str">
        <f t="shared" si="6"/>
        <v/>
      </c>
      <c r="CC28" s="75">
        <f t="shared" si="7"/>
        <v>0</v>
      </c>
      <c r="CD28" s="75">
        <f t="shared" si="8"/>
        <v>0</v>
      </c>
      <c r="CE28" s="73">
        <f>IF(ISERROR(VLOOKUP($CB28,【6月】月集計表!$CB:$CD,2,FALSE))=TRUE,0,VLOOKUP($CB28,【6月】月集計表!$CB:$CD,2,FALSE))</f>
        <v>0</v>
      </c>
      <c r="CF28" s="73">
        <f>IF(ISERROR(VLOOKUP($CB28,【6月】月集計表!$CB:$CD,3,FALSE))=TRUE,0,VLOOKUP($CB28,【6月】月集計表!$CB:$CD,3,FALSE))</f>
        <v>0</v>
      </c>
    </row>
    <row r="29" spans="1:84" ht="16.5" customHeight="1">
      <c r="A29" s="318"/>
      <c r="B29" s="126"/>
      <c r="C29" s="17">
        <v>19</v>
      </c>
      <c r="D29" s="21"/>
      <c r="E29" s="129"/>
      <c r="F29" s="22"/>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66"/>
      <c r="AK29" s="66"/>
      <c r="AL29" s="20">
        <f t="shared" si="2"/>
        <v>0</v>
      </c>
      <c r="AM29" s="20">
        <f t="shared" si="3"/>
        <v>0</v>
      </c>
      <c r="AN29" s="20">
        <f t="shared" si="4"/>
        <v>0</v>
      </c>
      <c r="AO29" s="20">
        <f t="shared" si="5"/>
        <v>0</v>
      </c>
      <c r="AR29" s="353" t="s">
        <v>135</v>
      </c>
      <c r="AS29" s="356" t="str">
        <f>IFERROR(INDEX($B$11:$F$31,MATCH("FW2",$B$11:$B$31,0),2),"")</f>
        <v/>
      </c>
      <c r="AT29" s="358"/>
      <c r="AU29" s="360" t="str">
        <f>IFERROR(INDEX($B$11:$F$31,MATCH("FW2",$B$11:$B$31,0),5),"")</f>
        <v/>
      </c>
      <c r="AV29" s="417"/>
      <c r="AW29" s="479">
        <f>IF(90000&lt;=AV29,90000,AV29)</f>
        <v>0</v>
      </c>
      <c r="AX29" s="417"/>
      <c r="AY29" s="444">
        <f>IF(10000&lt;=AX29,10000,AX29)</f>
        <v>0</v>
      </c>
      <c r="AZ29" s="446"/>
      <c r="BA29" s="438"/>
      <c r="BB29" s="446"/>
      <c r="BC29" s="475"/>
      <c r="BD29" s="477"/>
      <c r="BE29" s="462"/>
      <c r="BF29" s="440"/>
      <c r="BG29" s="442"/>
      <c r="CB29" s="74" t="str">
        <f t="shared" si="6"/>
        <v/>
      </c>
      <c r="CC29" s="75">
        <f t="shared" si="7"/>
        <v>0</v>
      </c>
      <c r="CD29" s="75">
        <f t="shared" si="8"/>
        <v>0</v>
      </c>
      <c r="CE29" s="73">
        <f>IF(ISERROR(VLOOKUP($CB29,【6月】月集計表!$CB:$CD,2,FALSE))=TRUE,0,VLOOKUP($CB29,【6月】月集計表!$CB:$CD,2,FALSE))</f>
        <v>0</v>
      </c>
      <c r="CF29" s="73">
        <f>IF(ISERROR(VLOOKUP($CB29,【6月】月集計表!$CB:$CD,3,FALSE))=TRUE,0,VLOOKUP($CB29,【6月】月集計表!$CB:$CD,3,FALSE))</f>
        <v>0</v>
      </c>
    </row>
    <row r="30" spans="1:84" ht="16.5" customHeight="1" thickBot="1">
      <c r="A30" s="318"/>
      <c r="B30" s="127"/>
      <c r="C30" s="17">
        <v>20</v>
      </c>
      <c r="D30" s="59"/>
      <c r="E30" s="130"/>
      <c r="F30" s="23"/>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67"/>
      <c r="AK30" s="67"/>
      <c r="AL30" s="25">
        <f>COUNTA(G30:AK30)-COUNTIF(G30:AK30,"集")-COUNTIF(G30:AK30,"休")-COUNTIF(G30:AK30,"外")</f>
        <v>0</v>
      </c>
      <c r="AM30" s="25">
        <f t="shared" si="3"/>
        <v>0</v>
      </c>
      <c r="AN30" s="25">
        <f t="shared" si="4"/>
        <v>0</v>
      </c>
      <c r="AO30" s="25">
        <f t="shared" si="5"/>
        <v>0</v>
      </c>
      <c r="AR30" s="354"/>
      <c r="AS30" s="357"/>
      <c r="AT30" s="359"/>
      <c r="AU30" s="361"/>
      <c r="AV30" s="418"/>
      <c r="AW30" s="445"/>
      <c r="AX30" s="421"/>
      <c r="AY30" s="445"/>
      <c r="AZ30" s="447"/>
      <c r="BA30" s="439"/>
      <c r="BB30" s="447"/>
      <c r="BC30" s="476"/>
      <c r="BD30" s="478"/>
      <c r="BE30" s="463"/>
      <c r="BF30" s="441"/>
      <c r="BG30" s="443"/>
      <c r="CB30" s="74" t="str">
        <f t="shared" si="6"/>
        <v/>
      </c>
      <c r="CC30" s="75">
        <f t="shared" si="7"/>
        <v>0</v>
      </c>
      <c r="CD30" s="75">
        <f t="shared" si="8"/>
        <v>0</v>
      </c>
      <c r="CE30" s="73">
        <f>IF(ISERROR(VLOOKUP($CB30,【6月】月集計表!$CB:$CD,2,FALSE))=TRUE,0,VLOOKUP($CB30,【6月】月集計表!$CB:$CD,2,FALSE))</f>
        <v>0</v>
      </c>
      <c r="CF30" s="73">
        <f>IF(ISERROR(VLOOKUP($CB30,【6月】月集計表!$CB:$CD,3,FALSE))=TRUE,0,VLOOKUP($CB30,【6月】月集計表!$CB:$CD,3,FALSE))</f>
        <v>0</v>
      </c>
    </row>
    <row r="31" spans="1:84" ht="16.5" customHeight="1" thickBot="1">
      <c r="A31" s="384"/>
      <c r="B31" s="303" t="s">
        <v>32</v>
      </c>
      <c r="C31" s="304"/>
      <c r="D31" s="304"/>
      <c r="E31" s="304"/>
      <c r="F31" s="305"/>
      <c r="G31" s="26">
        <f>COUNTA(G11:G30)-COUNTIF(G11:G30,"外")-COUNTIF(G11:G30,"休")-COUNTIF(G11:G30,"集")</f>
        <v>0</v>
      </c>
      <c r="H31" s="26">
        <f t="shared" ref="H31:AJ31" si="13">COUNTA(H11:H30)-COUNTIF(H11:H30,"外")-COUNTIF(H11:H30,"休")-COUNTIF(H11:H30,"集")</f>
        <v>0</v>
      </c>
      <c r="I31" s="26">
        <f t="shared" si="13"/>
        <v>0</v>
      </c>
      <c r="J31" s="26">
        <f t="shared" si="13"/>
        <v>0</v>
      </c>
      <c r="K31" s="26">
        <f t="shared" si="13"/>
        <v>0</v>
      </c>
      <c r="L31" s="26">
        <f t="shared" si="13"/>
        <v>0</v>
      </c>
      <c r="M31" s="26">
        <f t="shared" si="13"/>
        <v>0</v>
      </c>
      <c r="N31" s="26">
        <f t="shared" si="13"/>
        <v>0</v>
      </c>
      <c r="O31" s="26">
        <f t="shared" si="13"/>
        <v>0</v>
      </c>
      <c r="P31" s="27">
        <f t="shared" si="13"/>
        <v>0</v>
      </c>
      <c r="Q31" s="27">
        <f t="shared" si="13"/>
        <v>0</v>
      </c>
      <c r="R31" s="27">
        <f t="shared" si="13"/>
        <v>0</v>
      </c>
      <c r="S31" s="27">
        <f t="shared" si="13"/>
        <v>0</v>
      </c>
      <c r="T31" s="27">
        <f t="shared" si="13"/>
        <v>0</v>
      </c>
      <c r="U31" s="27">
        <f t="shared" si="13"/>
        <v>0</v>
      </c>
      <c r="V31" s="27">
        <f t="shared" si="13"/>
        <v>0</v>
      </c>
      <c r="W31" s="27">
        <f t="shared" si="13"/>
        <v>0</v>
      </c>
      <c r="X31" s="27">
        <f t="shared" si="13"/>
        <v>0</v>
      </c>
      <c r="Y31" s="27">
        <f t="shared" si="13"/>
        <v>0</v>
      </c>
      <c r="Z31" s="27">
        <f t="shared" si="13"/>
        <v>0</v>
      </c>
      <c r="AA31" s="27">
        <f t="shared" si="13"/>
        <v>0</v>
      </c>
      <c r="AB31" s="27">
        <f t="shared" si="13"/>
        <v>0</v>
      </c>
      <c r="AC31" s="27">
        <f t="shared" si="13"/>
        <v>0</v>
      </c>
      <c r="AD31" s="27">
        <f t="shared" si="13"/>
        <v>0</v>
      </c>
      <c r="AE31" s="27">
        <f t="shared" si="13"/>
        <v>0</v>
      </c>
      <c r="AF31" s="27">
        <f t="shared" si="13"/>
        <v>0</v>
      </c>
      <c r="AG31" s="27">
        <f t="shared" si="13"/>
        <v>0</v>
      </c>
      <c r="AH31" s="27">
        <f t="shared" si="13"/>
        <v>0</v>
      </c>
      <c r="AI31" s="28">
        <f t="shared" si="13"/>
        <v>0</v>
      </c>
      <c r="AJ31" s="68">
        <f t="shared" si="13"/>
        <v>0</v>
      </c>
      <c r="AK31" s="68">
        <f t="shared" ref="AK31" si="14">COUNTA(AK11:AK30)-COUNTIF(AK11:AK30,"外")-COUNTIF(AK11:AK30,"休")-COUNTIF(AK11:AK30,"集")</f>
        <v>0</v>
      </c>
      <c r="AL31" s="71"/>
      <c r="AR31" s="354"/>
      <c r="AS31" s="378" t="str">
        <f ca="1">IF(AS29="","",IFERROR(INDEX(INDIRECT("$B$" &amp; AS29+11 &amp;  ":$F$31"),MATCH("FW2",INDIRECT("$B$" &amp; AS29+11 &amp; ":$B$31"),0),2),""))</f>
        <v/>
      </c>
      <c r="AT31" s="379"/>
      <c r="AU31" s="419" t="str">
        <f ca="1">IF(AS29="","",IFERROR(INDEX(INDIRECT("$B$" &amp; AS29+11 &amp;  ":$F$31"),MATCH("FW2",INDIRECT("$B$" &amp; AS29+11 &amp; ":$B$31"),0),5),""))</f>
        <v/>
      </c>
      <c r="AV31" s="421"/>
      <c r="AW31" s="445">
        <f>IF(90000&lt;=AV31,90000,AV31)</f>
        <v>0</v>
      </c>
      <c r="AX31" s="421"/>
      <c r="AY31" s="445">
        <f>IF(10000&lt;=AX31,10000,AX31)</f>
        <v>0</v>
      </c>
      <c r="AZ31" s="447"/>
      <c r="BA31" s="439"/>
      <c r="BB31" s="447"/>
      <c r="BC31" s="476"/>
      <c r="BD31" s="478"/>
      <c r="BE31" s="463"/>
      <c r="BF31" s="441"/>
      <c r="BG31" s="443"/>
    </row>
    <row r="32" spans="1:84" ht="18" customHeight="1" thickBot="1">
      <c r="A32" s="306" t="s">
        <v>33</v>
      </c>
      <c r="B32" s="304"/>
      <c r="C32" s="304"/>
      <c r="D32" s="304"/>
      <c r="E32" s="304"/>
      <c r="F32" s="305"/>
      <c r="G32" s="29">
        <f>IF(AND(G50&gt;=3,G31&gt;=5),1,0)+IF(AND(G50&gt;=2,G31&gt;=3),1,0)+IF(AND(G50&gt;=1,G31&gt;=1),1,0)</f>
        <v>0</v>
      </c>
      <c r="H32" s="29">
        <f t="shared" ref="H32:AJ32" si="15">IF(AND(H50&gt;=3,H31&gt;=5),1,0)+IF(AND(H50&gt;=2,H31&gt;=3),1,0)++IF(AND(H50&gt;=1,H31&gt;=1),1,0)</f>
        <v>0</v>
      </c>
      <c r="I32" s="29">
        <f t="shared" si="15"/>
        <v>0</v>
      </c>
      <c r="J32" s="29">
        <f t="shared" si="15"/>
        <v>0</v>
      </c>
      <c r="K32" s="29">
        <f t="shared" si="15"/>
        <v>0</v>
      </c>
      <c r="L32" s="29">
        <f t="shared" si="15"/>
        <v>0</v>
      </c>
      <c r="M32" s="29">
        <f t="shared" si="15"/>
        <v>0</v>
      </c>
      <c r="N32" s="29">
        <f t="shared" si="15"/>
        <v>0</v>
      </c>
      <c r="O32" s="29">
        <f t="shared" si="15"/>
        <v>0</v>
      </c>
      <c r="P32" s="28">
        <f t="shared" si="15"/>
        <v>0</v>
      </c>
      <c r="Q32" s="28">
        <f t="shared" si="15"/>
        <v>0</v>
      </c>
      <c r="R32" s="28">
        <f t="shared" si="15"/>
        <v>0</v>
      </c>
      <c r="S32" s="28">
        <f t="shared" si="15"/>
        <v>0</v>
      </c>
      <c r="T32" s="28">
        <f t="shared" si="15"/>
        <v>0</v>
      </c>
      <c r="U32" s="28">
        <f t="shared" si="15"/>
        <v>0</v>
      </c>
      <c r="V32" s="28">
        <f t="shared" si="15"/>
        <v>0</v>
      </c>
      <c r="W32" s="28">
        <f t="shared" si="15"/>
        <v>0</v>
      </c>
      <c r="X32" s="28">
        <f t="shared" si="15"/>
        <v>0</v>
      </c>
      <c r="Y32" s="28">
        <f t="shared" si="15"/>
        <v>0</v>
      </c>
      <c r="Z32" s="28">
        <f t="shared" si="15"/>
        <v>0</v>
      </c>
      <c r="AA32" s="28">
        <f t="shared" si="15"/>
        <v>0</v>
      </c>
      <c r="AB32" s="28">
        <f t="shared" si="15"/>
        <v>0</v>
      </c>
      <c r="AC32" s="28">
        <f t="shared" si="15"/>
        <v>0</v>
      </c>
      <c r="AD32" s="28">
        <f t="shared" si="15"/>
        <v>0</v>
      </c>
      <c r="AE32" s="28">
        <f t="shared" si="15"/>
        <v>0</v>
      </c>
      <c r="AF32" s="28">
        <f t="shared" si="15"/>
        <v>0</v>
      </c>
      <c r="AG32" s="28">
        <f t="shared" si="15"/>
        <v>0</v>
      </c>
      <c r="AH32" s="28">
        <f t="shared" si="15"/>
        <v>0</v>
      </c>
      <c r="AI32" s="28">
        <f t="shared" si="15"/>
        <v>0</v>
      </c>
      <c r="AJ32" s="68">
        <f t="shared" si="15"/>
        <v>0</v>
      </c>
      <c r="AK32" s="68">
        <f t="shared" ref="AK32" si="16">IF(AND(AK50&gt;=3,AK31&gt;=5),1,0)+IF(AND(AK50&gt;=2,AK31&gt;=3),1,0)++IF(AND(AK50&gt;=1,AK31&gt;=1),1,0)</f>
        <v>0</v>
      </c>
      <c r="AL32" s="71"/>
      <c r="AP32" s="10"/>
      <c r="AQ32" s="10"/>
      <c r="AR32" s="354"/>
      <c r="AS32" s="378"/>
      <c r="AT32" s="380"/>
      <c r="AU32" s="420"/>
      <c r="AV32" s="418"/>
      <c r="AW32" s="445"/>
      <c r="AX32" s="421"/>
      <c r="AY32" s="445"/>
      <c r="AZ32" s="447"/>
      <c r="BA32" s="439"/>
      <c r="BB32" s="447"/>
      <c r="BC32" s="476"/>
      <c r="BD32" s="478"/>
      <c r="BE32" s="463"/>
      <c r="BF32" s="441"/>
      <c r="BG32" s="443"/>
    </row>
    <row r="33" spans="1:84" ht="16.5" customHeight="1" thickBot="1">
      <c r="A33" s="306" t="s">
        <v>34</v>
      </c>
      <c r="B33" s="304"/>
      <c r="C33" s="304"/>
      <c r="D33" s="304"/>
      <c r="E33" s="304"/>
      <c r="F33" s="305"/>
      <c r="G33" s="30"/>
      <c r="H33" s="30"/>
      <c r="I33" s="30"/>
      <c r="J33" s="30"/>
      <c r="K33" s="30"/>
      <c r="L33" s="30"/>
      <c r="M33" s="30"/>
      <c r="N33" s="30"/>
      <c r="O33" s="30"/>
      <c r="P33" s="31"/>
      <c r="Q33" s="31"/>
      <c r="R33" s="31"/>
      <c r="S33" s="31"/>
      <c r="T33" s="31"/>
      <c r="U33" s="31"/>
      <c r="V33" s="31"/>
      <c r="W33" s="31"/>
      <c r="X33" s="31"/>
      <c r="Y33" s="31"/>
      <c r="Z33" s="31"/>
      <c r="AA33" s="31"/>
      <c r="AB33" s="31"/>
      <c r="AC33" s="31"/>
      <c r="AD33" s="31"/>
      <c r="AE33" s="31"/>
      <c r="AF33" s="31"/>
      <c r="AG33" s="31"/>
      <c r="AH33" s="31"/>
      <c r="AI33" s="31"/>
      <c r="AJ33" s="69"/>
      <c r="AK33" s="69"/>
      <c r="AL33" s="71"/>
      <c r="AP33" s="10"/>
      <c r="AQ33" s="10"/>
      <c r="AR33" s="354"/>
      <c r="AS33" s="378" t="str">
        <f ca="1">IF(AS31="","",IFERROR(INDEX(INDIRECT("$B$" &amp; AS31+11 &amp;  ":$F$31"),MATCH("FW2",INDIRECT("$B$" &amp; AS31+11 &amp; ":$B$31"),0),2),""))</f>
        <v/>
      </c>
      <c r="AT33" s="379"/>
      <c r="AU33" s="381" t="str">
        <f ca="1">IF(AS31="","",IFERROR(INDEX(INDIRECT("$B$" &amp; AS31+11 &amp;  ":$F$31"),MATCH("FW2",INDIRECT("$B$" &amp; AS31+11 &amp; ":$B$31"),0),5),""))</f>
        <v/>
      </c>
      <c r="AV33" s="421"/>
      <c r="AW33" s="445">
        <f>IF(90000&lt;=AV33,90000,AV33)</f>
        <v>0</v>
      </c>
      <c r="AX33" s="421"/>
      <c r="AY33" s="445">
        <f>IF(10000&lt;=AX33,10000,AX33)</f>
        <v>0</v>
      </c>
      <c r="AZ33" s="447"/>
      <c r="BA33" s="439"/>
      <c r="BB33" s="447"/>
      <c r="BC33" s="476"/>
      <c r="BD33" s="478"/>
      <c r="BE33" s="463"/>
      <c r="BF33" s="441"/>
      <c r="BG33" s="443"/>
    </row>
    <row r="34" spans="1:84" ht="16.5" customHeight="1" thickBot="1">
      <c r="AO34" s="32"/>
      <c r="AP34" s="10"/>
      <c r="AQ34" s="10"/>
      <c r="AR34" s="354"/>
      <c r="AS34" s="378"/>
      <c r="AT34" s="380"/>
      <c r="AU34" s="361"/>
      <c r="AV34" s="418"/>
      <c r="AW34" s="445"/>
      <c r="AX34" s="421"/>
      <c r="AY34" s="445"/>
      <c r="AZ34" s="447"/>
      <c r="BA34" s="439"/>
      <c r="BB34" s="447"/>
      <c r="BC34" s="476"/>
      <c r="BD34" s="478"/>
      <c r="BE34" s="463"/>
      <c r="BF34" s="441"/>
      <c r="BG34" s="443"/>
      <c r="CB34" s="4"/>
      <c r="CC34" s="4"/>
      <c r="CD34" s="4"/>
      <c r="CE34" s="4"/>
      <c r="CF34" s="4"/>
    </row>
    <row r="35" spans="1:84" ht="20.100000000000001" customHeight="1">
      <c r="A35" s="362" t="s">
        <v>4</v>
      </c>
      <c r="B35" s="363"/>
      <c r="C35" s="366" t="s">
        <v>5</v>
      </c>
      <c r="D35" s="367"/>
      <c r="E35" s="301" t="s">
        <v>110</v>
      </c>
      <c r="F35" s="370" t="s">
        <v>7</v>
      </c>
      <c r="G35" s="372" t="s">
        <v>35</v>
      </c>
      <c r="H35" s="373"/>
      <c r="I35" s="373"/>
      <c r="J35" s="373"/>
      <c r="K35" s="373"/>
      <c r="L35" s="373"/>
      <c r="M35" s="373"/>
      <c r="N35" s="373"/>
      <c r="O35" s="373"/>
      <c r="P35" s="373"/>
      <c r="Q35" s="373"/>
      <c r="R35" s="373"/>
      <c r="S35" s="373"/>
      <c r="T35" s="373"/>
      <c r="U35" s="373"/>
      <c r="V35" s="373"/>
      <c r="W35" s="373"/>
      <c r="X35" s="373"/>
      <c r="Y35" s="373"/>
      <c r="Z35" s="373"/>
      <c r="AA35" s="373"/>
      <c r="AB35" s="373"/>
      <c r="AC35" s="373"/>
      <c r="AD35" s="373"/>
      <c r="AE35" s="373"/>
      <c r="AF35" s="373"/>
      <c r="AG35" s="373"/>
      <c r="AH35" s="373"/>
      <c r="AI35" s="373"/>
      <c r="AJ35" s="373"/>
      <c r="AK35" s="374"/>
      <c r="AL35" s="33" t="s">
        <v>36</v>
      </c>
      <c r="AM35" s="34" t="s">
        <v>37</v>
      </c>
      <c r="AN35" s="34" t="s">
        <v>38</v>
      </c>
      <c r="AO35" s="35" t="s">
        <v>39</v>
      </c>
      <c r="AR35" s="354"/>
      <c r="AS35" s="378" t="str">
        <f ca="1">IF(AS33="","",IFERROR(INDEX(INDIRECT("$B$" &amp; AS33+11 &amp;  ":$F$31"),MATCH("FW2",INDIRECT("$B$" &amp; AS33+11 &amp; ":$B$31"),0),2),""))</f>
        <v/>
      </c>
      <c r="AT35" s="379"/>
      <c r="AU35" s="381" t="str">
        <f ca="1">IF(AS33="","",IFERROR(INDEX(INDIRECT("$B$" &amp; AS33+11 &amp;  ":$F$31"),MATCH("FW2",INDIRECT("$B$" &amp; AS33+11 &amp; ":$B$31"),0),5),""))</f>
        <v/>
      </c>
      <c r="AV35" s="421"/>
      <c r="AW35" s="445">
        <f>IF(90000&lt;=AV35,90000,AV35)</f>
        <v>0</v>
      </c>
      <c r="AX35" s="421"/>
      <c r="AY35" s="445">
        <f>IF(10000&lt;=AX35,10000,AX35)</f>
        <v>0</v>
      </c>
      <c r="AZ35" s="447"/>
      <c r="BA35" s="439"/>
      <c r="BB35" s="447"/>
      <c r="BC35" s="476"/>
      <c r="BD35" s="478"/>
      <c r="BE35" s="463"/>
      <c r="BF35" s="441"/>
      <c r="BG35" s="443"/>
      <c r="CB35" s="4"/>
      <c r="CC35" s="4"/>
      <c r="CD35" s="4"/>
      <c r="CE35" s="4"/>
      <c r="CF35" s="4"/>
    </row>
    <row r="36" spans="1:84" ht="20.100000000000001" customHeight="1">
      <c r="A36" s="364"/>
      <c r="B36" s="365"/>
      <c r="C36" s="368"/>
      <c r="D36" s="369"/>
      <c r="E36" s="302"/>
      <c r="F36" s="371"/>
      <c r="G36" s="36">
        <f>日付!B6</f>
        <v>45839</v>
      </c>
      <c r="H36" s="36">
        <f>日付!C6</f>
        <v>45840</v>
      </c>
      <c r="I36" s="36">
        <f>日付!D6</f>
        <v>45841</v>
      </c>
      <c r="J36" s="36">
        <f>日付!E6</f>
        <v>45842</v>
      </c>
      <c r="K36" s="36">
        <f>日付!F6</f>
        <v>45843</v>
      </c>
      <c r="L36" s="36">
        <f>日付!G6</f>
        <v>45844</v>
      </c>
      <c r="M36" s="36">
        <f>日付!H6</f>
        <v>45845</v>
      </c>
      <c r="N36" s="36">
        <f>日付!I6</f>
        <v>45846</v>
      </c>
      <c r="O36" s="36">
        <f>日付!J6</f>
        <v>45847</v>
      </c>
      <c r="P36" s="36">
        <f>日付!K6</f>
        <v>45848</v>
      </c>
      <c r="Q36" s="36">
        <f>日付!L6</f>
        <v>45849</v>
      </c>
      <c r="R36" s="36">
        <f>日付!M6</f>
        <v>45850</v>
      </c>
      <c r="S36" s="36">
        <f>日付!N6</f>
        <v>45851</v>
      </c>
      <c r="T36" s="36">
        <f>日付!O6</f>
        <v>45852</v>
      </c>
      <c r="U36" s="36">
        <f>日付!P6</f>
        <v>45853</v>
      </c>
      <c r="V36" s="36">
        <f>日付!Q6</f>
        <v>45854</v>
      </c>
      <c r="W36" s="36">
        <f>日付!R6</f>
        <v>45855</v>
      </c>
      <c r="X36" s="36">
        <f>日付!S6</f>
        <v>45856</v>
      </c>
      <c r="Y36" s="36">
        <f>日付!T6</f>
        <v>45857</v>
      </c>
      <c r="Z36" s="36">
        <f>日付!U6</f>
        <v>45858</v>
      </c>
      <c r="AA36" s="36">
        <f>日付!V6</f>
        <v>45859</v>
      </c>
      <c r="AB36" s="36">
        <f>日付!W6</f>
        <v>45860</v>
      </c>
      <c r="AC36" s="36">
        <f>日付!X6</f>
        <v>45861</v>
      </c>
      <c r="AD36" s="36">
        <f>日付!Y6</f>
        <v>45862</v>
      </c>
      <c r="AE36" s="36">
        <f>日付!Z6</f>
        <v>45863</v>
      </c>
      <c r="AF36" s="36">
        <f>日付!AA6</f>
        <v>45864</v>
      </c>
      <c r="AG36" s="36">
        <f>日付!AB6</f>
        <v>45865</v>
      </c>
      <c r="AH36" s="36">
        <f>日付!AC6</f>
        <v>45866</v>
      </c>
      <c r="AI36" s="36">
        <f>日付!AD6</f>
        <v>45867</v>
      </c>
      <c r="AJ36" s="36">
        <f>日付!AE6</f>
        <v>45868</v>
      </c>
      <c r="AK36" s="36">
        <f>日付!AF6</f>
        <v>45869</v>
      </c>
      <c r="AL36" s="375" t="s">
        <v>40</v>
      </c>
      <c r="AM36" s="307" t="s">
        <v>41</v>
      </c>
      <c r="AN36" s="310">
        <f>COUNTIF($G$32:$AK$32,1)+COUNTIF($G$32:$AK$32,2)+COUNTIF($G$32:$AK$32,3)</f>
        <v>0</v>
      </c>
      <c r="AO36" s="313">
        <f>AN36+【6月】月集計表!AO36</f>
        <v>0</v>
      </c>
      <c r="AR36" s="354"/>
      <c r="AS36" s="378"/>
      <c r="AT36" s="380"/>
      <c r="AU36" s="361"/>
      <c r="AV36" s="418"/>
      <c r="AW36" s="445"/>
      <c r="AX36" s="421"/>
      <c r="AY36" s="445"/>
      <c r="AZ36" s="447"/>
      <c r="BA36" s="439"/>
      <c r="BB36" s="447"/>
      <c r="BC36" s="476"/>
      <c r="BD36" s="478"/>
      <c r="BE36" s="463"/>
      <c r="BF36" s="441"/>
      <c r="BG36" s="443"/>
      <c r="CB36" s="4"/>
      <c r="CC36" s="4"/>
      <c r="CD36" s="4"/>
      <c r="CE36" s="4"/>
      <c r="CF36" s="4"/>
    </row>
    <row r="37" spans="1:84" ht="16.5" customHeight="1">
      <c r="A37" s="316" t="s">
        <v>42</v>
      </c>
      <c r="B37" s="317"/>
      <c r="C37" s="322">
        <v>1</v>
      </c>
      <c r="D37" s="323"/>
      <c r="E37" s="60"/>
      <c r="F37" s="37"/>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76"/>
      <c r="AM37" s="308"/>
      <c r="AN37" s="311"/>
      <c r="AO37" s="314"/>
      <c r="AR37" s="354"/>
      <c r="AS37" s="378" t="str">
        <f ca="1">IF(AS35="","",IFERROR(INDEX(INDIRECT("$B$" &amp; AS35+11 &amp;  ":$F$31"),MATCH("FW2",INDIRECT("$B$" &amp; AS35+11 &amp; ":$B$31"),0),2),""))</f>
        <v/>
      </c>
      <c r="AT37" s="379"/>
      <c r="AU37" s="381" t="str">
        <f ca="1">IF(AS35="","",IFERROR(INDEX(INDIRECT("$B$" &amp; AS35+11 &amp;  ":$F$31"),MATCH("FW2",INDIRECT("$B$" &amp; AS35+11 &amp; ":$B$31"),0),5),""))</f>
        <v/>
      </c>
      <c r="AV37" s="421"/>
      <c r="AW37" s="445">
        <f>IF(90000&lt;=AV37,90000,AV37)</f>
        <v>0</v>
      </c>
      <c r="AX37" s="421"/>
      <c r="AY37" s="445">
        <f>IF(10000&lt;=AX37,10000,AX37)</f>
        <v>0</v>
      </c>
      <c r="AZ37" s="447"/>
      <c r="BA37" s="439"/>
      <c r="BB37" s="447"/>
      <c r="BC37" s="476"/>
      <c r="BD37" s="478"/>
      <c r="BE37" s="463"/>
      <c r="BF37" s="441"/>
      <c r="BG37" s="443"/>
      <c r="CB37" s="4"/>
      <c r="CC37" s="4"/>
      <c r="CD37" s="4"/>
      <c r="CE37" s="4"/>
      <c r="CF37" s="4"/>
    </row>
    <row r="38" spans="1:84" ht="16.5" customHeight="1" thickBot="1">
      <c r="A38" s="318"/>
      <c r="B38" s="319"/>
      <c r="C38" s="324">
        <v>2</v>
      </c>
      <c r="D38" s="325"/>
      <c r="E38" s="61"/>
      <c r="F38" s="18"/>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76"/>
      <c r="AM38" s="309"/>
      <c r="AN38" s="312"/>
      <c r="AO38" s="315"/>
      <c r="AR38" s="355"/>
      <c r="AS38" s="382"/>
      <c r="AT38" s="383"/>
      <c r="AU38" s="448"/>
      <c r="AV38" s="449"/>
      <c r="AW38" s="454"/>
      <c r="AX38" s="453"/>
      <c r="AY38" s="454"/>
      <c r="AZ38" s="451"/>
      <c r="BA38" s="452"/>
      <c r="BB38" s="451"/>
      <c r="BC38" s="481"/>
      <c r="BD38" s="480"/>
      <c r="BE38" s="473"/>
      <c r="BF38" s="456"/>
      <c r="BG38" s="457"/>
      <c r="CB38" s="4"/>
      <c r="CC38" s="4"/>
      <c r="CD38" s="4"/>
      <c r="CE38" s="4"/>
      <c r="CF38" s="4"/>
    </row>
    <row r="39" spans="1:84" ht="16.5" customHeight="1">
      <c r="A39" s="318"/>
      <c r="B39" s="319"/>
      <c r="C39" s="324">
        <v>3</v>
      </c>
      <c r="D39" s="325"/>
      <c r="E39" s="61"/>
      <c r="F39" s="18"/>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76"/>
      <c r="AM39" s="307" t="s">
        <v>44</v>
      </c>
      <c r="AN39" s="310">
        <f>COUNTIF($G$32:$AK$32,2)+COUNTIF($G$32:$AK$32,3)</f>
        <v>0</v>
      </c>
      <c r="AO39" s="313">
        <f>AN39+【6月】月集計表!AO39</f>
        <v>0</v>
      </c>
      <c r="AR39" s="353" t="s">
        <v>136</v>
      </c>
      <c r="AS39" s="356" t="str">
        <f>IFERROR(INDEX($B$11:$F$31,MATCH("FW3",$B$11:$B$31,0),2),"")</f>
        <v/>
      </c>
      <c r="AT39" s="358"/>
      <c r="AU39" s="360" t="str">
        <f>IFERROR(INDEX($B$11:$F$31,MATCH("FW3",$B$11:$B$31,0),5),"")</f>
        <v/>
      </c>
      <c r="AV39" s="417"/>
      <c r="AW39" s="444">
        <f>IF(90000&lt;=AV39,90000,AV39)</f>
        <v>0</v>
      </c>
      <c r="AX39" s="417"/>
      <c r="AY39" s="444">
        <f>IF(10000&lt;=AX39,10000,AX39)</f>
        <v>0</v>
      </c>
      <c r="AZ39" s="446"/>
      <c r="BA39" s="438"/>
      <c r="BB39" s="446"/>
      <c r="BC39" s="482"/>
      <c r="BD39" s="477"/>
      <c r="BE39" s="462"/>
      <c r="BF39" s="440"/>
      <c r="BG39" s="442"/>
      <c r="CB39" s="4"/>
      <c r="CC39" s="4"/>
      <c r="CD39" s="4"/>
      <c r="CE39" s="4"/>
      <c r="CF39" s="4"/>
    </row>
    <row r="40" spans="1:84" ht="16.5" customHeight="1">
      <c r="A40" s="318"/>
      <c r="B40" s="319"/>
      <c r="C40" s="324">
        <v>4</v>
      </c>
      <c r="D40" s="325"/>
      <c r="E40" s="61"/>
      <c r="F40" s="22"/>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376"/>
      <c r="AM40" s="308"/>
      <c r="AN40" s="311"/>
      <c r="AO40" s="528"/>
      <c r="AR40" s="354"/>
      <c r="AS40" s="357"/>
      <c r="AT40" s="359"/>
      <c r="AU40" s="361"/>
      <c r="AV40" s="418"/>
      <c r="AW40" s="445"/>
      <c r="AX40" s="421"/>
      <c r="AY40" s="445"/>
      <c r="AZ40" s="447"/>
      <c r="BA40" s="439"/>
      <c r="BB40" s="447"/>
      <c r="BC40" s="476"/>
      <c r="BD40" s="478"/>
      <c r="BE40" s="463"/>
      <c r="BF40" s="441"/>
      <c r="BG40" s="443"/>
      <c r="CB40" s="4"/>
      <c r="CC40" s="4"/>
      <c r="CD40" s="4"/>
      <c r="CE40" s="4"/>
      <c r="CF40" s="4"/>
    </row>
    <row r="41" spans="1:84" ht="16.5" customHeight="1">
      <c r="A41" s="318"/>
      <c r="B41" s="319"/>
      <c r="C41" s="324">
        <v>5</v>
      </c>
      <c r="D41" s="325"/>
      <c r="E41" s="61"/>
      <c r="F41" s="22"/>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376"/>
      <c r="AM41" s="309"/>
      <c r="AN41" s="312"/>
      <c r="AO41" s="529"/>
      <c r="AR41" s="354"/>
      <c r="AS41" s="378" t="str">
        <f ca="1">IF(AS39="","",IFERROR(INDEX(INDIRECT("$B$" &amp; AS39+11 &amp;  ":$F$31"),MATCH("FW3",INDIRECT("$B$" &amp; AS39+11 &amp; ":$B$31"),0),2),""))</f>
        <v/>
      </c>
      <c r="AT41" s="379"/>
      <c r="AU41" s="419" t="str">
        <f ca="1">IF(AS39="","",IFERROR(INDEX(INDIRECT("$B$" &amp; AS39+11 &amp;  ":$F$31"),MATCH("FW3",INDIRECT("$B$" &amp; AS39+11 &amp; ":$B$31"),0),5),""))</f>
        <v/>
      </c>
      <c r="AV41" s="421"/>
      <c r="AW41" s="445">
        <f>IF(90000&lt;=AV41,90000,AV41)</f>
        <v>0</v>
      </c>
      <c r="AX41" s="421"/>
      <c r="AY41" s="445">
        <f>IF(10000&lt;=AX41,10000,AX41)</f>
        <v>0</v>
      </c>
      <c r="AZ41" s="447"/>
      <c r="BA41" s="439"/>
      <c r="BB41" s="447"/>
      <c r="BC41" s="476"/>
      <c r="BD41" s="478"/>
      <c r="BE41" s="463"/>
      <c r="BF41" s="441"/>
      <c r="BG41" s="443"/>
      <c r="CB41" s="4"/>
      <c r="CC41" s="4"/>
      <c r="CD41" s="4"/>
      <c r="CE41" s="4"/>
      <c r="CF41" s="4"/>
    </row>
    <row r="42" spans="1:84" ht="16.5" customHeight="1">
      <c r="A42" s="318"/>
      <c r="B42" s="319"/>
      <c r="C42" s="324">
        <v>6</v>
      </c>
      <c r="D42" s="325"/>
      <c r="E42" s="61"/>
      <c r="F42" s="22"/>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376"/>
      <c r="AM42" s="307" t="s">
        <v>51</v>
      </c>
      <c r="AN42" s="310">
        <f>COUNTIF($G$32:$AK$32,3)</f>
        <v>0</v>
      </c>
      <c r="AO42" s="313">
        <f>AN42+【6月】月集計表!AO42</f>
        <v>0</v>
      </c>
      <c r="AR42" s="354"/>
      <c r="AS42" s="378"/>
      <c r="AT42" s="380"/>
      <c r="AU42" s="420"/>
      <c r="AV42" s="418"/>
      <c r="AW42" s="445"/>
      <c r="AX42" s="421"/>
      <c r="AY42" s="445"/>
      <c r="AZ42" s="447"/>
      <c r="BA42" s="439"/>
      <c r="BB42" s="447"/>
      <c r="BC42" s="476"/>
      <c r="BD42" s="478"/>
      <c r="BE42" s="463"/>
      <c r="BF42" s="441"/>
      <c r="BG42" s="443"/>
      <c r="CB42" s="4"/>
      <c r="CC42" s="4"/>
      <c r="CD42" s="4"/>
      <c r="CE42" s="4"/>
      <c r="CF42" s="4"/>
    </row>
    <row r="43" spans="1:84" ht="16.5" customHeight="1">
      <c r="A43" s="318"/>
      <c r="B43" s="319"/>
      <c r="C43" s="324">
        <v>7</v>
      </c>
      <c r="D43" s="325"/>
      <c r="E43" s="61"/>
      <c r="F43" s="22"/>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376"/>
      <c r="AM43" s="308"/>
      <c r="AN43" s="311"/>
      <c r="AO43" s="314"/>
      <c r="AR43" s="354"/>
      <c r="AS43" s="378" t="str">
        <f ca="1">IF(AS41="","",IFERROR(INDEX(INDIRECT("$B$" &amp; AS41+11 &amp;  ":$F$31"),MATCH("FW3",INDIRECT("$B$" &amp; AS41+11 &amp; ":$B$31"),0),2),""))</f>
        <v/>
      </c>
      <c r="AT43" s="379"/>
      <c r="AU43" s="381" t="str">
        <f ca="1">IF(AS41="","",IFERROR(INDEX(INDIRECT("$B$" &amp; AS41+11 &amp;  ":$F$31"),MATCH("FW3",INDIRECT("$B$" &amp; AS41+11 &amp; ":$B$31"),0),5),""))</f>
        <v/>
      </c>
      <c r="AV43" s="421"/>
      <c r="AW43" s="445">
        <f>IF(90000&lt;=AV43,90000,AV43)</f>
        <v>0</v>
      </c>
      <c r="AX43" s="421"/>
      <c r="AY43" s="445">
        <f>IF(10000&lt;=AX43,10000,AX43)</f>
        <v>0</v>
      </c>
      <c r="AZ43" s="447"/>
      <c r="BA43" s="439"/>
      <c r="BB43" s="447"/>
      <c r="BC43" s="476"/>
      <c r="BD43" s="478"/>
      <c r="BE43" s="463"/>
      <c r="BF43" s="441"/>
      <c r="BG43" s="443"/>
      <c r="CB43" s="4"/>
      <c r="CC43" s="4"/>
      <c r="CD43" s="4"/>
      <c r="CE43" s="4"/>
      <c r="CF43" s="4"/>
    </row>
    <row r="44" spans="1:84" ht="17.25" customHeight="1">
      <c r="A44" s="318"/>
      <c r="B44" s="319"/>
      <c r="C44" s="324">
        <v>8</v>
      </c>
      <c r="D44" s="325"/>
      <c r="E44" s="61"/>
      <c r="F44" s="22"/>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376"/>
      <c r="AM44" s="309"/>
      <c r="AN44" s="312"/>
      <c r="AO44" s="315"/>
      <c r="AR44" s="354"/>
      <c r="AS44" s="378"/>
      <c r="AT44" s="380"/>
      <c r="AU44" s="361"/>
      <c r="AV44" s="418"/>
      <c r="AW44" s="445"/>
      <c r="AX44" s="421"/>
      <c r="AY44" s="445"/>
      <c r="AZ44" s="447"/>
      <c r="BA44" s="439"/>
      <c r="BB44" s="447"/>
      <c r="BC44" s="476"/>
      <c r="BD44" s="478"/>
      <c r="BE44" s="463"/>
      <c r="BF44" s="441"/>
      <c r="BG44" s="443"/>
      <c r="CB44" s="4"/>
      <c r="CC44" s="4"/>
      <c r="CD44" s="4"/>
      <c r="CE44" s="4"/>
      <c r="CF44" s="4"/>
    </row>
    <row r="45" spans="1:84" ht="17.25" customHeight="1">
      <c r="A45" s="318"/>
      <c r="B45" s="319"/>
      <c r="C45" s="324">
        <v>9</v>
      </c>
      <c r="D45" s="325"/>
      <c r="E45" s="61"/>
      <c r="F45" s="22"/>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376"/>
      <c r="AM45" s="307" t="s">
        <v>52</v>
      </c>
      <c r="AN45" s="338">
        <f>SUM(AN36:AN44)</f>
        <v>0</v>
      </c>
      <c r="AO45" s="341">
        <f>SUM(AO36:AO44)</f>
        <v>0</v>
      </c>
      <c r="AR45" s="354"/>
      <c r="AS45" s="378" t="str">
        <f ca="1">IF(AS43="","",IFERROR(INDEX(INDIRECT("$B$" &amp; AS43+11 &amp;  ":$F$31"),MATCH("FW3",INDIRECT("$B$" &amp; AS43+11 &amp; ":$B$31"),0),2),""))</f>
        <v/>
      </c>
      <c r="AT45" s="379"/>
      <c r="AU45" s="381" t="str">
        <f ca="1">IF(AS43="","",IFERROR(INDEX(INDIRECT("$B$" &amp; AS43+11 &amp;  ":$F$31"),MATCH("FW3",INDIRECT("$B$" &amp; AS43+11 &amp; ":$B$31"),0),5),""))</f>
        <v/>
      </c>
      <c r="AV45" s="421"/>
      <c r="AW45" s="445">
        <f>IF(90000&lt;=AV45,90000,AV45)</f>
        <v>0</v>
      </c>
      <c r="AX45" s="421"/>
      <c r="AY45" s="445">
        <f>IF(10000&lt;=AX45,10000,AX45)</f>
        <v>0</v>
      </c>
      <c r="AZ45" s="447"/>
      <c r="BA45" s="439"/>
      <c r="BB45" s="447"/>
      <c r="BC45" s="476"/>
      <c r="BD45" s="478"/>
      <c r="BE45" s="463"/>
      <c r="BF45" s="441"/>
      <c r="BG45" s="443"/>
      <c r="CB45" s="4"/>
      <c r="CC45" s="4"/>
      <c r="CD45" s="4"/>
      <c r="CE45" s="4"/>
      <c r="CF45" s="4"/>
    </row>
    <row r="46" spans="1:84" ht="17.25" customHeight="1">
      <c r="A46" s="318"/>
      <c r="B46" s="319"/>
      <c r="C46" s="324">
        <v>10</v>
      </c>
      <c r="D46" s="325"/>
      <c r="E46" s="61"/>
      <c r="F46" s="22"/>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376"/>
      <c r="AM46" s="308"/>
      <c r="AN46" s="339"/>
      <c r="AO46" s="342"/>
      <c r="AR46" s="354"/>
      <c r="AS46" s="378"/>
      <c r="AT46" s="380"/>
      <c r="AU46" s="361"/>
      <c r="AV46" s="418"/>
      <c r="AW46" s="445"/>
      <c r="AX46" s="421"/>
      <c r="AY46" s="445"/>
      <c r="AZ46" s="447"/>
      <c r="BA46" s="439"/>
      <c r="BB46" s="447"/>
      <c r="BC46" s="476"/>
      <c r="BD46" s="478"/>
      <c r="BE46" s="463"/>
      <c r="BF46" s="441"/>
      <c r="BG46" s="443"/>
      <c r="CB46" s="4"/>
      <c r="CC46" s="4"/>
      <c r="CD46" s="4"/>
      <c r="CE46" s="4"/>
      <c r="CF46" s="4"/>
    </row>
    <row r="47" spans="1:84" ht="17.25" customHeight="1" thickBot="1">
      <c r="A47" s="318"/>
      <c r="B47" s="319"/>
      <c r="C47" s="324">
        <v>11</v>
      </c>
      <c r="D47" s="325"/>
      <c r="E47" s="61"/>
      <c r="F47" s="22"/>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377"/>
      <c r="AM47" s="337"/>
      <c r="AN47" s="340"/>
      <c r="AO47" s="343"/>
      <c r="AR47" s="354"/>
      <c r="AS47" s="378" t="str">
        <f ca="1">IF(AS45="","",IFERROR(INDEX(INDIRECT("$B$" &amp; AS45+11 &amp;  ":$F$31"),MATCH("FW3",INDIRECT("$B$" &amp; AS45+11 &amp; ":$B$31"),0),2),""))</f>
        <v/>
      </c>
      <c r="AT47" s="379"/>
      <c r="AU47" s="381" t="str">
        <f ca="1">IF(AS45="","",IFERROR(INDEX(INDIRECT("$B$" &amp; AS45+11 &amp;  ":$F$31"),MATCH("FW3",INDIRECT("$B$" &amp; AS45+11 &amp; ":$B$31"),0),5),""))</f>
        <v/>
      </c>
      <c r="AV47" s="421"/>
      <c r="AW47" s="445">
        <f>IF(90000&lt;=AV47,90000,AV47)</f>
        <v>0</v>
      </c>
      <c r="AX47" s="421"/>
      <c r="AY47" s="445">
        <f>IF(10000&lt;=AX47,10000,AX47)</f>
        <v>0</v>
      </c>
      <c r="AZ47" s="447"/>
      <c r="BA47" s="439"/>
      <c r="BB47" s="447"/>
      <c r="BC47" s="476"/>
      <c r="BD47" s="478"/>
      <c r="BE47" s="463"/>
      <c r="BF47" s="441"/>
      <c r="BG47" s="443"/>
    </row>
    <row r="48" spans="1:84" ht="17.25" customHeight="1" thickBot="1">
      <c r="A48" s="318"/>
      <c r="B48" s="319"/>
      <c r="C48" s="324">
        <v>12</v>
      </c>
      <c r="D48" s="325"/>
      <c r="E48" s="61"/>
      <c r="F48" s="22"/>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63"/>
      <c r="AM48" s="41"/>
      <c r="AN48" s="42"/>
      <c r="AO48" s="43"/>
      <c r="AP48" s="43"/>
      <c r="AQ48" s="43"/>
      <c r="AR48" s="355"/>
      <c r="AS48" s="382"/>
      <c r="AT48" s="383"/>
      <c r="AU48" s="448"/>
      <c r="AV48" s="449"/>
      <c r="AW48" s="454"/>
      <c r="AX48" s="453"/>
      <c r="AY48" s="454"/>
      <c r="AZ48" s="451"/>
      <c r="BA48" s="452"/>
      <c r="BB48" s="451"/>
      <c r="BC48" s="481"/>
      <c r="BD48" s="480"/>
      <c r="BE48" s="473"/>
      <c r="BF48" s="456"/>
      <c r="BG48" s="457"/>
    </row>
    <row r="49" spans="1:59" ht="16.5" customHeight="1">
      <c r="A49" s="318"/>
      <c r="B49" s="319"/>
      <c r="C49" s="324">
        <v>13</v>
      </c>
      <c r="D49" s="325"/>
      <c r="E49" s="62"/>
      <c r="F49" s="44"/>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c r="AJ49" s="45"/>
      <c r="AK49" s="45"/>
      <c r="AL49" s="64"/>
      <c r="AM49" s="43"/>
      <c r="AN49" s="43"/>
      <c r="AO49" s="43"/>
      <c r="AP49" s="43"/>
      <c r="AQ49" s="43"/>
      <c r="AR49" s="523" t="s">
        <v>199</v>
      </c>
      <c r="AS49" s="356" t="str">
        <f>IFERROR(INDEX($B$11:$F$31,MATCH("多能工",$B$11:$B$31,0),2),"")</f>
        <v/>
      </c>
      <c r="AT49" s="379"/>
      <c r="AU49" s="381" t="str">
        <f>IFERROR(INDEX($B$11:$F$31,MATCH("多能工",$B$11:$B$31,0),5),"")</f>
        <v/>
      </c>
      <c r="AV49" s="421"/>
      <c r="AW49" s="445">
        <f>IF(90000&lt;=AV49,90000,AV49)</f>
        <v>0</v>
      </c>
      <c r="AX49" s="447"/>
      <c r="AY49" s="439"/>
      <c r="AZ49" s="447"/>
      <c r="BA49" s="439"/>
      <c r="BB49" s="447"/>
      <c r="BC49" s="476"/>
      <c r="BD49" s="439"/>
      <c r="BE49" s="441"/>
      <c r="BF49" s="462"/>
      <c r="BG49" s="443"/>
    </row>
    <row r="50" spans="1:59" ht="16.5" customHeight="1" thickBot="1">
      <c r="A50" s="320"/>
      <c r="B50" s="321"/>
      <c r="C50" s="326" t="s">
        <v>53</v>
      </c>
      <c r="D50" s="327"/>
      <c r="E50" s="327"/>
      <c r="F50" s="328"/>
      <c r="G50" s="46">
        <f>COUNTIF(G37:G49,"出")</f>
        <v>0</v>
      </c>
      <c r="H50" s="46">
        <f t="shared" ref="H50:AJ50" si="17">COUNTIF(H37:H49,"出")</f>
        <v>0</v>
      </c>
      <c r="I50" s="46">
        <f t="shared" si="17"/>
        <v>0</v>
      </c>
      <c r="J50" s="46">
        <f t="shared" si="17"/>
        <v>0</v>
      </c>
      <c r="K50" s="46">
        <f t="shared" si="17"/>
        <v>0</v>
      </c>
      <c r="L50" s="46">
        <f t="shared" si="17"/>
        <v>0</v>
      </c>
      <c r="M50" s="46">
        <f t="shared" si="17"/>
        <v>0</v>
      </c>
      <c r="N50" s="46">
        <f t="shared" si="17"/>
        <v>0</v>
      </c>
      <c r="O50" s="46">
        <f t="shared" si="17"/>
        <v>0</v>
      </c>
      <c r="P50" s="46">
        <f t="shared" si="17"/>
        <v>0</v>
      </c>
      <c r="Q50" s="46">
        <f t="shared" si="17"/>
        <v>0</v>
      </c>
      <c r="R50" s="46">
        <f t="shared" si="17"/>
        <v>0</v>
      </c>
      <c r="S50" s="46">
        <f t="shared" si="17"/>
        <v>0</v>
      </c>
      <c r="T50" s="46">
        <f t="shared" si="17"/>
        <v>0</v>
      </c>
      <c r="U50" s="46">
        <f t="shared" si="17"/>
        <v>0</v>
      </c>
      <c r="V50" s="46">
        <f t="shared" si="17"/>
        <v>0</v>
      </c>
      <c r="W50" s="46">
        <f t="shared" si="17"/>
        <v>0</v>
      </c>
      <c r="X50" s="46">
        <f t="shared" si="17"/>
        <v>0</v>
      </c>
      <c r="Y50" s="46">
        <f t="shared" si="17"/>
        <v>0</v>
      </c>
      <c r="Z50" s="46">
        <f t="shared" si="17"/>
        <v>0</v>
      </c>
      <c r="AA50" s="46">
        <f t="shared" si="17"/>
        <v>0</v>
      </c>
      <c r="AB50" s="46">
        <f t="shared" si="17"/>
        <v>0</v>
      </c>
      <c r="AC50" s="46">
        <f t="shared" si="17"/>
        <v>0</v>
      </c>
      <c r="AD50" s="46">
        <f t="shared" si="17"/>
        <v>0</v>
      </c>
      <c r="AE50" s="46">
        <f t="shared" si="17"/>
        <v>0</v>
      </c>
      <c r="AF50" s="46">
        <f t="shared" si="17"/>
        <v>0</v>
      </c>
      <c r="AG50" s="46">
        <f t="shared" si="17"/>
        <v>0</v>
      </c>
      <c r="AH50" s="46">
        <f t="shared" si="17"/>
        <v>0</v>
      </c>
      <c r="AI50" s="46">
        <f t="shared" si="17"/>
        <v>0</v>
      </c>
      <c r="AJ50" s="46">
        <f t="shared" si="17"/>
        <v>0</v>
      </c>
      <c r="AK50" s="46">
        <f t="shared" ref="AK50" si="18">COUNTIF(AK37:AK49,"出")</f>
        <v>0</v>
      </c>
      <c r="AL50" s="64"/>
      <c r="AM50" s="43"/>
      <c r="AN50" s="43"/>
      <c r="AO50" s="43"/>
      <c r="AP50" s="43"/>
      <c r="AQ50" s="43"/>
      <c r="AR50" s="524"/>
      <c r="AS50" s="357"/>
      <c r="AT50" s="380"/>
      <c r="AU50" s="361"/>
      <c r="AV50" s="418"/>
      <c r="AW50" s="445"/>
      <c r="AX50" s="447"/>
      <c r="AY50" s="439"/>
      <c r="AZ50" s="447"/>
      <c r="BA50" s="439"/>
      <c r="BB50" s="447"/>
      <c r="BC50" s="476"/>
      <c r="BD50" s="439"/>
      <c r="BE50" s="441"/>
      <c r="BF50" s="463"/>
      <c r="BG50" s="443"/>
    </row>
    <row r="51" spans="1:59" ht="16.5" customHeight="1">
      <c r="AL51" s="43"/>
      <c r="AM51" s="43"/>
      <c r="AN51" s="43"/>
      <c r="AO51" s="43"/>
      <c r="AP51" s="10"/>
      <c r="AQ51" s="10"/>
      <c r="AR51" s="524"/>
      <c r="AS51" s="378" t="str">
        <f ca="1">IF(AS49="","",IFERROR(INDEX(INDIRECT("$B$" &amp; AS49+11 &amp;  ":$F$31"),MATCH("多能工",INDIRECT("$B$" &amp; AS49+11 &amp; ":$B$31"),0),2),""))</f>
        <v/>
      </c>
      <c r="AT51" s="379"/>
      <c r="AU51" s="381" t="str">
        <f ca="1">IF(AS49="","",IFERROR(INDEX(INDIRECT("$B$" &amp; AS49+11 &amp;  ":$F$31"),MATCH("多能工",INDIRECT("$B$" &amp; AS49+11 &amp; ":$B$31"),0),5),""))</f>
        <v/>
      </c>
      <c r="AV51" s="421"/>
      <c r="AW51" s="445">
        <f>IF(90000&lt;=AV51,90000,AV51)</f>
        <v>0</v>
      </c>
      <c r="AX51" s="447"/>
      <c r="AY51" s="439"/>
      <c r="AZ51" s="447"/>
      <c r="BA51" s="439"/>
      <c r="BB51" s="447"/>
      <c r="BC51" s="476"/>
      <c r="BD51" s="439"/>
      <c r="BE51" s="441"/>
      <c r="BF51" s="463"/>
      <c r="BG51" s="443"/>
    </row>
    <row r="52" spans="1:59" ht="16.5" customHeight="1">
      <c r="A52" s="344" t="s">
        <v>54</v>
      </c>
      <c r="B52" s="345"/>
      <c r="C52" s="345"/>
      <c r="D52" s="345"/>
      <c r="E52" s="346"/>
      <c r="F52" s="47" t="s">
        <v>55</v>
      </c>
      <c r="G52" s="48" t="s">
        <v>31</v>
      </c>
      <c r="H52" s="48" t="s">
        <v>29</v>
      </c>
      <c r="I52" s="48" t="s">
        <v>30</v>
      </c>
      <c r="J52" s="48" t="s">
        <v>56</v>
      </c>
      <c r="K52" s="48" t="s">
        <v>57</v>
      </c>
      <c r="L52" s="48" t="s">
        <v>58</v>
      </c>
      <c r="M52" s="48" t="s">
        <v>59</v>
      </c>
      <c r="N52" s="48" t="s">
        <v>60</v>
      </c>
      <c r="O52" s="48" t="s">
        <v>61</v>
      </c>
      <c r="P52" s="48" t="s">
        <v>62</v>
      </c>
      <c r="Q52" s="48" t="s">
        <v>63</v>
      </c>
      <c r="R52" s="48" t="s">
        <v>64</v>
      </c>
      <c r="S52" s="48" t="s">
        <v>65</v>
      </c>
      <c r="T52" s="48" t="s">
        <v>66</v>
      </c>
      <c r="U52" s="48" t="s">
        <v>67</v>
      </c>
      <c r="V52" s="48" t="s">
        <v>68</v>
      </c>
      <c r="W52" s="330" t="s">
        <v>69</v>
      </c>
      <c r="X52" s="331"/>
      <c r="Y52" s="332"/>
      <c r="AL52" s="43"/>
      <c r="AM52" s="43"/>
      <c r="AN52" s="43"/>
      <c r="AO52" s="43"/>
      <c r="AP52" s="43"/>
      <c r="AQ52" s="43"/>
      <c r="AR52" s="524"/>
      <c r="AS52" s="378"/>
      <c r="AT52" s="380"/>
      <c r="AU52" s="361"/>
      <c r="AV52" s="418"/>
      <c r="AW52" s="445"/>
      <c r="AX52" s="447"/>
      <c r="AY52" s="439"/>
      <c r="AZ52" s="447"/>
      <c r="BA52" s="439"/>
      <c r="BB52" s="447"/>
      <c r="BC52" s="476"/>
      <c r="BD52" s="439"/>
      <c r="BE52" s="441"/>
      <c r="BF52" s="463"/>
      <c r="BG52" s="443"/>
    </row>
    <row r="53" spans="1:59" ht="16.5" customHeight="1">
      <c r="A53" s="347"/>
      <c r="B53" s="348"/>
      <c r="C53" s="348"/>
      <c r="D53" s="348"/>
      <c r="E53" s="349"/>
      <c r="F53" s="47" t="s">
        <v>70</v>
      </c>
      <c r="G53" s="49"/>
      <c r="H53" s="49"/>
      <c r="I53" s="49"/>
      <c r="J53" s="49"/>
      <c r="K53" s="49"/>
      <c r="L53" s="49"/>
      <c r="M53" s="49"/>
      <c r="N53" s="49"/>
      <c r="O53" s="49"/>
      <c r="P53" s="49"/>
      <c r="Q53" s="49"/>
      <c r="R53" s="49"/>
      <c r="S53" s="49"/>
      <c r="T53" s="49"/>
      <c r="U53" s="49"/>
      <c r="V53" s="49"/>
      <c r="W53" s="333">
        <f>SUM(G53:S53)</f>
        <v>0</v>
      </c>
      <c r="X53" s="334"/>
      <c r="Y53" s="335"/>
      <c r="AL53" s="43"/>
      <c r="AM53" s="43"/>
      <c r="AN53" s="43"/>
      <c r="AO53" s="43"/>
      <c r="AP53" s="43"/>
      <c r="AQ53" s="43"/>
      <c r="AR53" s="524"/>
      <c r="AS53" s="378" t="str">
        <f ca="1">IF(AS51="","",IFERROR(INDEX(INDIRECT("$B$" &amp; AS51+11 &amp;  ":$F$31"),MATCH("多能工",INDIRECT("$B$" &amp; AS51+11 &amp; ":$B$31"),0),2),""))</f>
        <v/>
      </c>
      <c r="AT53" s="379"/>
      <c r="AU53" s="381" t="str">
        <f ca="1">IF(AS51="","",IFERROR(INDEX(INDIRECT("$B$" &amp; AS51+11 &amp;  ":$F$31"),MATCH("多能工",INDIRECT("$B$" &amp; AS51+11 &amp; ":$B$31"),0),5),""))</f>
        <v/>
      </c>
      <c r="AV53" s="421"/>
      <c r="AW53" s="445">
        <f>IF(90000&lt;=AV53,90000,AV53)</f>
        <v>0</v>
      </c>
      <c r="AX53" s="447"/>
      <c r="AY53" s="439"/>
      <c r="AZ53" s="447"/>
      <c r="BA53" s="439"/>
      <c r="BB53" s="447"/>
      <c r="BC53" s="476"/>
      <c r="BD53" s="439"/>
      <c r="BE53" s="441"/>
      <c r="BF53" s="463"/>
      <c r="BG53" s="443"/>
    </row>
    <row r="54" spans="1:59" ht="16.5" customHeight="1" thickBot="1">
      <c r="A54" s="347"/>
      <c r="B54" s="348"/>
      <c r="C54" s="348"/>
      <c r="D54" s="348"/>
      <c r="E54" s="349"/>
      <c r="F54" s="47" t="s">
        <v>71</v>
      </c>
      <c r="G54" s="50">
        <f>AK91</f>
        <v>0</v>
      </c>
      <c r="H54" s="50">
        <f>AK92</f>
        <v>0</v>
      </c>
      <c r="I54" s="50">
        <f>AK93</f>
        <v>0</v>
      </c>
      <c r="J54" s="50">
        <f>AK94</f>
        <v>0</v>
      </c>
      <c r="K54" s="50">
        <f>AK95</f>
        <v>0</v>
      </c>
      <c r="L54" s="50">
        <f>AK96</f>
        <v>0</v>
      </c>
      <c r="M54" s="50">
        <f>AK97</f>
        <v>0</v>
      </c>
      <c r="N54" s="50">
        <f>AK98</f>
        <v>0</v>
      </c>
      <c r="O54" s="50">
        <f>AK99</f>
        <v>0</v>
      </c>
      <c r="P54" s="50">
        <f>AK100</f>
        <v>0</v>
      </c>
      <c r="Q54" s="50">
        <f>AK101</f>
        <v>0</v>
      </c>
      <c r="R54" s="50">
        <f>AK102</f>
        <v>0</v>
      </c>
      <c r="S54" s="50">
        <f>AK103</f>
        <v>0</v>
      </c>
      <c r="T54" s="50">
        <f>AK104</f>
        <v>0</v>
      </c>
      <c r="U54" s="50">
        <f>AK105</f>
        <v>0</v>
      </c>
      <c r="V54" s="50">
        <f>AK106</f>
        <v>0</v>
      </c>
      <c r="W54" s="333">
        <f>SUM(G54:S54)</f>
        <v>0</v>
      </c>
      <c r="X54" s="334"/>
      <c r="Y54" s="335"/>
      <c r="AO54" s="32"/>
      <c r="AP54" s="10"/>
      <c r="AQ54" s="10"/>
      <c r="AR54" s="525"/>
      <c r="AS54" s="382"/>
      <c r="AT54" s="383"/>
      <c r="AU54" s="448"/>
      <c r="AV54" s="449"/>
      <c r="AW54" s="454"/>
      <c r="AX54" s="451"/>
      <c r="AY54" s="452"/>
      <c r="AZ54" s="451"/>
      <c r="BA54" s="452"/>
      <c r="BB54" s="451"/>
      <c r="BC54" s="481"/>
      <c r="BD54" s="452"/>
      <c r="BE54" s="456"/>
      <c r="BF54" s="463"/>
      <c r="BG54" s="457"/>
    </row>
    <row r="55" spans="1:59" ht="16.5" customHeight="1">
      <c r="A55" s="350"/>
      <c r="B55" s="351"/>
      <c r="C55" s="351"/>
      <c r="D55" s="351"/>
      <c r="E55" s="352"/>
      <c r="F55" s="51" t="s">
        <v>72</v>
      </c>
      <c r="G55" s="116">
        <f>G54+【6月】月集計表!G55</f>
        <v>0</v>
      </c>
      <c r="H55" s="116">
        <f>H54+【6月】月集計表!H55</f>
        <v>0</v>
      </c>
      <c r="I55" s="116">
        <f>I54+【6月】月集計表!I55</f>
        <v>0</v>
      </c>
      <c r="J55" s="116">
        <f>J54+【6月】月集計表!J55</f>
        <v>0</v>
      </c>
      <c r="K55" s="116">
        <f>K54+【6月】月集計表!K55</f>
        <v>0</v>
      </c>
      <c r="L55" s="116">
        <f>L54+【6月】月集計表!L55</f>
        <v>0</v>
      </c>
      <c r="M55" s="116">
        <f>M54+【6月】月集計表!M55</f>
        <v>0</v>
      </c>
      <c r="N55" s="116">
        <f>N54+【6月】月集計表!N55</f>
        <v>0</v>
      </c>
      <c r="O55" s="116">
        <f>O54+【6月】月集計表!O55</f>
        <v>0</v>
      </c>
      <c r="P55" s="116">
        <f>P54+【6月】月集計表!P55</f>
        <v>0</v>
      </c>
      <c r="Q55" s="116">
        <f>Q54+【6月】月集計表!Q55</f>
        <v>0</v>
      </c>
      <c r="R55" s="116">
        <f>R54+【6月】月集計表!R55</f>
        <v>0</v>
      </c>
      <c r="S55" s="116">
        <f>S54+【6月】月集計表!S55</f>
        <v>0</v>
      </c>
      <c r="T55" s="116">
        <f>T54+【6月】月集計表!T55</f>
        <v>0</v>
      </c>
      <c r="U55" s="116">
        <f>U54+【6月】月集計表!U55</f>
        <v>0</v>
      </c>
      <c r="V55" s="116">
        <f>V54+【6月】月集計表!V55</f>
        <v>0</v>
      </c>
      <c r="W55" s="336">
        <f>SUM(G55:S55)</f>
        <v>0</v>
      </c>
      <c r="X55" s="336"/>
      <c r="Y55" s="336"/>
      <c r="Z55" s="4" t="s">
        <v>73</v>
      </c>
      <c r="AO55" s="32"/>
      <c r="AP55" s="10"/>
      <c r="AQ55" s="10"/>
      <c r="AR55" s="512" t="s">
        <v>200</v>
      </c>
      <c r="AS55" s="513"/>
      <c r="AT55" s="514"/>
      <c r="AU55" s="499"/>
      <c r="AV55" s="501">
        <f>SUM(AV9:AV18,AV49:AV54)</f>
        <v>0</v>
      </c>
      <c r="AW55" s="503">
        <f t="shared" ref="AW55:BF55" si="19">SUM(AW9:AW18,AW49:AW54)</f>
        <v>0</v>
      </c>
      <c r="AX55" s="501">
        <f t="shared" si="19"/>
        <v>0</v>
      </c>
      <c r="AY55" s="503">
        <f t="shared" si="19"/>
        <v>0</v>
      </c>
      <c r="AZ55" s="501">
        <f t="shared" si="19"/>
        <v>0</v>
      </c>
      <c r="BA55" s="503">
        <f t="shared" si="19"/>
        <v>0</v>
      </c>
      <c r="BB55" s="501">
        <f t="shared" si="19"/>
        <v>0</v>
      </c>
      <c r="BC55" s="505">
        <f t="shared" si="19"/>
        <v>0</v>
      </c>
      <c r="BD55" s="503">
        <f t="shared" si="19"/>
        <v>0</v>
      </c>
      <c r="BE55" s="501">
        <f t="shared" si="19"/>
        <v>0</v>
      </c>
      <c r="BF55" s="501">
        <f t="shared" si="19"/>
        <v>0</v>
      </c>
      <c r="BG55" s="508"/>
    </row>
    <row r="56" spans="1:59" ht="13.5" customHeight="1" thickBot="1">
      <c r="AO56" s="10"/>
      <c r="AP56" s="10"/>
      <c r="AQ56" s="10"/>
      <c r="AR56" s="515"/>
      <c r="AS56" s="516"/>
      <c r="AT56" s="517"/>
      <c r="AU56" s="500"/>
      <c r="AV56" s="502"/>
      <c r="AW56" s="504"/>
      <c r="AX56" s="502"/>
      <c r="AY56" s="504"/>
      <c r="AZ56" s="502"/>
      <c r="BA56" s="504"/>
      <c r="BB56" s="502"/>
      <c r="BC56" s="506"/>
      <c r="BD56" s="504"/>
      <c r="BE56" s="507"/>
      <c r="BF56" s="507"/>
      <c r="BG56" s="509"/>
    </row>
    <row r="57" spans="1:59" ht="13.5" customHeight="1">
      <c r="AO57" s="32"/>
      <c r="AP57" s="32"/>
      <c r="AQ57" s="32"/>
      <c r="AR57" s="493" t="s">
        <v>198</v>
      </c>
      <c r="AS57" s="494"/>
      <c r="AT57" s="495"/>
      <c r="AU57" s="499"/>
      <c r="AV57" s="501">
        <f>SUM(AV19:AV48)</f>
        <v>0</v>
      </c>
      <c r="AW57" s="503">
        <f t="shared" ref="AW57:BF57" si="20">SUM(AW19:AW48)</f>
        <v>0</v>
      </c>
      <c r="AX57" s="501">
        <f t="shared" si="20"/>
        <v>0</v>
      </c>
      <c r="AY57" s="503">
        <f t="shared" si="20"/>
        <v>0</v>
      </c>
      <c r="AZ57" s="501">
        <f t="shared" si="20"/>
        <v>0</v>
      </c>
      <c r="BA57" s="503">
        <f t="shared" si="20"/>
        <v>0</v>
      </c>
      <c r="BB57" s="501">
        <f t="shared" si="20"/>
        <v>0</v>
      </c>
      <c r="BC57" s="505">
        <f t="shared" si="20"/>
        <v>0</v>
      </c>
      <c r="BD57" s="503">
        <f t="shared" si="20"/>
        <v>0</v>
      </c>
      <c r="BE57" s="501">
        <f t="shared" si="20"/>
        <v>0</v>
      </c>
      <c r="BF57" s="501">
        <f t="shared" si="20"/>
        <v>0</v>
      </c>
      <c r="BG57" s="508"/>
    </row>
    <row r="58" spans="1:59" ht="13.5" customHeight="1" thickBot="1">
      <c r="AO58" s="32"/>
      <c r="AP58" s="32"/>
      <c r="AQ58" s="32"/>
      <c r="AR58" s="496"/>
      <c r="AS58" s="497"/>
      <c r="AT58" s="498"/>
      <c r="AU58" s="500"/>
      <c r="AV58" s="502"/>
      <c r="AW58" s="504"/>
      <c r="AX58" s="502"/>
      <c r="AY58" s="504"/>
      <c r="AZ58" s="502"/>
      <c r="BA58" s="504"/>
      <c r="BB58" s="502"/>
      <c r="BC58" s="506"/>
      <c r="BD58" s="504"/>
      <c r="BE58" s="507"/>
      <c r="BF58" s="507"/>
      <c r="BG58" s="509"/>
    </row>
    <row r="59" spans="1:59" ht="15" customHeight="1">
      <c r="AO59" s="32"/>
      <c r="AP59" s="32"/>
      <c r="AQ59" s="32"/>
      <c r="AR59" s="489" t="s">
        <v>137</v>
      </c>
      <c r="AS59" s="490"/>
      <c r="AT59" s="490"/>
      <c r="AU59" s="83"/>
      <c r="AV59" s="84">
        <f t="shared" ref="AV59:BF59" si="21">SUM(AV9:AV18)</f>
        <v>0</v>
      </c>
      <c r="AW59" s="85">
        <f t="shared" si="21"/>
        <v>0</v>
      </c>
      <c r="AX59" s="86">
        <f t="shared" si="21"/>
        <v>0</v>
      </c>
      <c r="AY59" s="87">
        <f t="shared" si="21"/>
        <v>0</v>
      </c>
      <c r="AZ59" s="84">
        <f t="shared" si="21"/>
        <v>0</v>
      </c>
      <c r="BA59" s="85">
        <f t="shared" si="21"/>
        <v>0</v>
      </c>
      <c r="BB59" s="84">
        <f t="shared" si="21"/>
        <v>0</v>
      </c>
      <c r="BC59" s="88">
        <f t="shared" si="21"/>
        <v>0</v>
      </c>
      <c r="BD59" s="87">
        <f t="shared" si="21"/>
        <v>0</v>
      </c>
      <c r="BE59" s="89">
        <f t="shared" si="21"/>
        <v>0</v>
      </c>
      <c r="BF59" s="89">
        <f t="shared" si="21"/>
        <v>0</v>
      </c>
      <c r="BG59" s="90"/>
    </row>
    <row r="60" spans="1:59" ht="15" customHeight="1">
      <c r="AO60" s="32"/>
      <c r="AP60" s="32"/>
      <c r="AQ60" s="32"/>
      <c r="AR60" s="491" t="s">
        <v>193</v>
      </c>
      <c r="AS60" s="492"/>
      <c r="AT60" s="492"/>
      <c r="AU60" s="91"/>
      <c r="AV60" s="92">
        <f t="shared" ref="AV60:BF60" si="22">SUM(AV19:AV28)</f>
        <v>0</v>
      </c>
      <c r="AW60" s="93">
        <f t="shared" si="22"/>
        <v>0</v>
      </c>
      <c r="AX60" s="92">
        <f t="shared" si="22"/>
        <v>0</v>
      </c>
      <c r="AY60" s="93">
        <f t="shared" si="22"/>
        <v>0</v>
      </c>
      <c r="AZ60" s="92">
        <f t="shared" si="22"/>
        <v>0</v>
      </c>
      <c r="BA60" s="93">
        <f t="shared" si="22"/>
        <v>0</v>
      </c>
      <c r="BB60" s="92">
        <f t="shared" si="22"/>
        <v>0</v>
      </c>
      <c r="BC60" s="94">
        <f t="shared" si="22"/>
        <v>0</v>
      </c>
      <c r="BD60" s="93">
        <f t="shared" si="22"/>
        <v>0</v>
      </c>
      <c r="BE60" s="95">
        <f t="shared" si="22"/>
        <v>0</v>
      </c>
      <c r="BF60" s="215">
        <f t="shared" si="22"/>
        <v>0</v>
      </c>
      <c r="BG60" s="96"/>
    </row>
    <row r="61" spans="1:59" ht="15" customHeight="1">
      <c r="AO61" s="32"/>
      <c r="AP61" s="32"/>
      <c r="AQ61" s="32"/>
      <c r="AR61" s="491" t="s">
        <v>194</v>
      </c>
      <c r="AS61" s="492"/>
      <c r="AT61" s="492"/>
      <c r="AU61" s="91"/>
      <c r="AV61" s="92">
        <f t="shared" ref="AV61:BF61" si="23">SUM(AV29:AV38)</f>
        <v>0</v>
      </c>
      <c r="AW61" s="93">
        <f t="shared" si="23"/>
        <v>0</v>
      </c>
      <c r="AX61" s="92">
        <f t="shared" si="23"/>
        <v>0</v>
      </c>
      <c r="AY61" s="93">
        <f t="shared" si="23"/>
        <v>0</v>
      </c>
      <c r="AZ61" s="97">
        <f t="shared" si="23"/>
        <v>0</v>
      </c>
      <c r="BA61" s="98">
        <f t="shared" si="23"/>
        <v>0</v>
      </c>
      <c r="BB61" s="97">
        <f t="shared" si="23"/>
        <v>0</v>
      </c>
      <c r="BC61" s="99">
        <f t="shared" si="23"/>
        <v>0</v>
      </c>
      <c r="BD61" s="93">
        <f t="shared" si="23"/>
        <v>0</v>
      </c>
      <c r="BE61" s="95">
        <f t="shared" si="23"/>
        <v>0</v>
      </c>
      <c r="BF61" s="215">
        <f t="shared" si="23"/>
        <v>0</v>
      </c>
      <c r="BG61" s="96"/>
    </row>
    <row r="62" spans="1:59" ht="15" customHeight="1">
      <c r="AO62" s="32"/>
      <c r="AP62" s="32"/>
      <c r="AQ62" s="32"/>
      <c r="AR62" s="491" t="s">
        <v>195</v>
      </c>
      <c r="AS62" s="492"/>
      <c r="AT62" s="492"/>
      <c r="AU62" s="91"/>
      <c r="AV62" s="92">
        <f t="shared" ref="AV62:BF62" si="24">SUM(AV39:AV48)</f>
        <v>0</v>
      </c>
      <c r="AW62" s="93">
        <f t="shared" si="24"/>
        <v>0</v>
      </c>
      <c r="AX62" s="92">
        <f t="shared" si="24"/>
        <v>0</v>
      </c>
      <c r="AY62" s="93">
        <f t="shared" si="24"/>
        <v>0</v>
      </c>
      <c r="AZ62" s="97">
        <f t="shared" si="24"/>
        <v>0</v>
      </c>
      <c r="BA62" s="98">
        <f t="shared" si="24"/>
        <v>0</v>
      </c>
      <c r="BB62" s="97">
        <f t="shared" si="24"/>
        <v>0</v>
      </c>
      <c r="BC62" s="99">
        <f t="shared" si="24"/>
        <v>0</v>
      </c>
      <c r="BD62" s="93">
        <f t="shared" si="24"/>
        <v>0</v>
      </c>
      <c r="BE62" s="95">
        <f t="shared" si="24"/>
        <v>0</v>
      </c>
      <c r="BF62" s="215">
        <f t="shared" si="24"/>
        <v>0</v>
      </c>
      <c r="BG62" s="96"/>
    </row>
    <row r="63" spans="1:59" ht="15" customHeight="1" thickBot="1">
      <c r="AO63" s="32"/>
      <c r="AP63" s="32"/>
      <c r="AQ63" s="32"/>
      <c r="AR63" s="510" t="s">
        <v>201</v>
      </c>
      <c r="AS63" s="511"/>
      <c r="AT63" s="511"/>
      <c r="AU63" s="100"/>
      <c r="AV63" s="101">
        <f>SUM(AV49:AV54)</f>
        <v>0</v>
      </c>
      <c r="AW63" s="210">
        <f>SUM(AW49:AW54)</f>
        <v>0</v>
      </c>
      <c r="AX63" s="102">
        <f>SUM(AX49:AX54)</f>
        <v>0</v>
      </c>
      <c r="AY63" s="103">
        <f>SUM(AY49:AY54)</f>
        <v>0</v>
      </c>
      <c r="AZ63" s="102">
        <f t="shared" ref="AZ63:BF63" si="25">SUM(AZ49:AZ54)</f>
        <v>0</v>
      </c>
      <c r="BA63" s="103">
        <f t="shared" si="25"/>
        <v>0</v>
      </c>
      <c r="BB63" s="102">
        <f t="shared" si="25"/>
        <v>0</v>
      </c>
      <c r="BC63" s="104">
        <f t="shared" si="25"/>
        <v>0</v>
      </c>
      <c r="BD63" s="103">
        <f t="shared" si="25"/>
        <v>0</v>
      </c>
      <c r="BE63" s="211">
        <f t="shared" si="25"/>
        <v>0</v>
      </c>
      <c r="BF63" s="216">
        <f t="shared" si="25"/>
        <v>0</v>
      </c>
      <c r="BG63" s="105"/>
    </row>
    <row r="64" spans="1:59" ht="13.5" customHeight="1">
      <c r="AO64" s="32"/>
      <c r="AP64" s="32"/>
      <c r="AQ64" s="32"/>
    </row>
    <row r="65" spans="11:43" ht="13.5" hidden="1" customHeight="1">
      <c r="K65" s="52" t="s">
        <v>74</v>
      </c>
      <c r="AO65" s="32"/>
      <c r="AP65" s="32"/>
      <c r="AQ65" s="32"/>
    </row>
    <row r="66" spans="11:43" ht="13.5" hidden="1" customHeight="1">
      <c r="AO66" s="32"/>
      <c r="AP66" s="32"/>
      <c r="AQ66" s="32"/>
    </row>
    <row r="67" spans="11:43" ht="13.5" hidden="1" customHeight="1">
      <c r="K67" s="52" t="s">
        <v>5</v>
      </c>
      <c r="L67" s="52" t="s">
        <v>75</v>
      </c>
      <c r="AO67" s="32"/>
      <c r="AP67" s="32"/>
      <c r="AQ67" s="32"/>
    </row>
    <row r="68" spans="11:43" ht="13.5" hidden="1" customHeight="1">
      <c r="K68" s="52" t="s">
        <v>76</v>
      </c>
      <c r="L68" s="4" t="s">
        <v>77</v>
      </c>
      <c r="AO68" s="32"/>
      <c r="AP68" s="32"/>
      <c r="AQ68" s="32"/>
    </row>
    <row r="69" spans="11:43" ht="13.5" hidden="1" customHeight="1">
      <c r="K69" s="52" t="s">
        <v>78</v>
      </c>
      <c r="L69" s="52" t="s">
        <v>79</v>
      </c>
    </row>
    <row r="70" spans="11:43" ht="13.5" hidden="1" customHeight="1">
      <c r="K70" s="52" t="s">
        <v>80</v>
      </c>
      <c r="L70" s="52" t="s">
        <v>81</v>
      </c>
    </row>
    <row r="71" spans="11:43" ht="13.5" hidden="1" customHeight="1">
      <c r="K71" s="52" t="s">
        <v>82</v>
      </c>
      <c r="L71" s="52" t="s">
        <v>83</v>
      </c>
    </row>
    <row r="72" spans="11:43" ht="13.5" hidden="1" customHeight="1">
      <c r="K72" s="52" t="s">
        <v>84</v>
      </c>
      <c r="L72" s="52" t="s">
        <v>85</v>
      </c>
    </row>
    <row r="73" spans="11:43" ht="13.5" hidden="1" customHeight="1">
      <c r="K73" s="52" t="s">
        <v>86</v>
      </c>
      <c r="L73" s="52" t="s">
        <v>87</v>
      </c>
    </row>
    <row r="74" spans="11:43" ht="13.5" hidden="1" customHeight="1">
      <c r="K74" s="52" t="s">
        <v>88</v>
      </c>
      <c r="L74" s="52" t="s">
        <v>89</v>
      </c>
    </row>
    <row r="75" spans="11:43" ht="13.5" hidden="1" customHeight="1">
      <c r="K75" s="52" t="s">
        <v>90</v>
      </c>
      <c r="L75" s="52" t="s">
        <v>91</v>
      </c>
    </row>
    <row r="76" spans="11:43" ht="13.5" hidden="1" customHeight="1">
      <c r="K76" s="52" t="s">
        <v>92</v>
      </c>
      <c r="L76" s="52" t="s">
        <v>93</v>
      </c>
    </row>
    <row r="77" spans="11:43" ht="13.5" hidden="1" customHeight="1">
      <c r="K77" s="52" t="s">
        <v>94</v>
      </c>
      <c r="L77" s="52" t="s">
        <v>95</v>
      </c>
      <c r="U77" s="52"/>
      <c r="V77" s="52"/>
    </row>
    <row r="78" spans="11:43" ht="13.5" hidden="1" customHeight="1">
      <c r="K78" s="52" t="s">
        <v>96</v>
      </c>
      <c r="L78" s="52" t="s">
        <v>97</v>
      </c>
      <c r="U78" s="52"/>
      <c r="V78" s="52"/>
    </row>
    <row r="79" spans="11:43" ht="13.5" hidden="1" customHeight="1">
      <c r="K79" s="52" t="s">
        <v>98</v>
      </c>
      <c r="L79" s="52" t="s">
        <v>99</v>
      </c>
      <c r="U79" s="52"/>
      <c r="V79" s="52"/>
    </row>
    <row r="80" spans="11:43" ht="13.5" hidden="1" customHeight="1">
      <c r="K80" s="52" t="s">
        <v>100</v>
      </c>
      <c r="L80" s="52" t="s">
        <v>101</v>
      </c>
    </row>
    <row r="81" spans="5:37" ht="13.5" hidden="1" customHeight="1">
      <c r="K81" s="4" t="s">
        <v>102</v>
      </c>
      <c r="L81" s="4" t="s">
        <v>103</v>
      </c>
    </row>
    <row r="82" spans="5:37" ht="13.5" hidden="1" customHeight="1">
      <c r="K82" s="4" t="s">
        <v>68</v>
      </c>
      <c r="L82" s="4" t="s">
        <v>104</v>
      </c>
    </row>
    <row r="83" spans="5:37" ht="13.5" hidden="1" customHeight="1">
      <c r="K83" s="52" t="s">
        <v>66</v>
      </c>
      <c r="L83" s="52" t="s">
        <v>105</v>
      </c>
    </row>
    <row r="84" spans="5:37" ht="13.5" hidden="1" customHeight="1"/>
    <row r="85" spans="5:37" ht="13.5" hidden="1" customHeight="1"/>
    <row r="86" spans="5:37" ht="13.5" hidden="1" customHeight="1"/>
    <row r="87" spans="5:37" ht="13.5" hidden="1" customHeight="1"/>
    <row r="88" spans="5:37" ht="13.5" hidden="1" customHeight="1"/>
    <row r="89" spans="5:37" ht="13.5" hidden="1" customHeight="1"/>
    <row r="90" spans="5:37" ht="13.5" hidden="1" customHeight="1">
      <c r="E90" s="50"/>
      <c r="F90" s="53">
        <v>1</v>
      </c>
      <c r="G90" s="53">
        <v>2</v>
      </c>
      <c r="H90" s="53">
        <v>3</v>
      </c>
      <c r="I90" s="53">
        <v>4</v>
      </c>
      <c r="J90" s="53">
        <v>5</v>
      </c>
      <c r="K90" s="53">
        <v>6</v>
      </c>
      <c r="L90" s="53">
        <v>7</v>
      </c>
      <c r="M90" s="53">
        <v>8</v>
      </c>
      <c r="N90" s="53">
        <v>9</v>
      </c>
      <c r="O90" s="53">
        <v>10</v>
      </c>
      <c r="P90" s="53">
        <v>11</v>
      </c>
      <c r="Q90" s="53">
        <v>12</v>
      </c>
      <c r="R90" s="53">
        <v>13</v>
      </c>
      <c r="S90" s="53">
        <v>14</v>
      </c>
      <c r="T90" s="53">
        <v>15</v>
      </c>
      <c r="U90" s="53">
        <v>16</v>
      </c>
      <c r="V90" s="53">
        <v>17</v>
      </c>
      <c r="W90" s="53">
        <v>18</v>
      </c>
      <c r="X90" s="53">
        <v>19</v>
      </c>
      <c r="Y90" s="53">
        <v>20</v>
      </c>
      <c r="Z90" s="53">
        <v>21</v>
      </c>
      <c r="AA90" s="53">
        <v>22</v>
      </c>
      <c r="AB90" s="53">
        <v>23</v>
      </c>
      <c r="AC90" s="53">
        <v>24</v>
      </c>
      <c r="AD90" s="53">
        <v>25</v>
      </c>
      <c r="AE90" s="53">
        <v>26</v>
      </c>
      <c r="AF90" s="53">
        <v>27</v>
      </c>
      <c r="AG90" s="53">
        <v>28</v>
      </c>
      <c r="AH90" s="53">
        <v>29</v>
      </c>
      <c r="AI90" s="53">
        <v>30</v>
      </c>
      <c r="AJ90" s="54">
        <v>31</v>
      </c>
      <c r="AK90" s="48" t="s">
        <v>37</v>
      </c>
    </row>
    <row r="91" spans="5:37" ht="13.5" hidden="1" customHeight="1">
      <c r="E91" s="48" t="s">
        <v>31</v>
      </c>
      <c r="F91" s="50">
        <f t="shared" ref="F91:AJ91" si="26">IF(COUNTIF(G$11:G$30,$E91)=0,0,1)</f>
        <v>0</v>
      </c>
      <c r="G91" s="50">
        <f t="shared" si="26"/>
        <v>0</v>
      </c>
      <c r="H91" s="50">
        <f t="shared" si="26"/>
        <v>0</v>
      </c>
      <c r="I91" s="50">
        <f t="shared" si="26"/>
        <v>0</v>
      </c>
      <c r="J91" s="50">
        <f t="shared" si="26"/>
        <v>0</v>
      </c>
      <c r="K91" s="50">
        <f t="shared" si="26"/>
        <v>0</v>
      </c>
      <c r="L91" s="50">
        <f t="shared" si="26"/>
        <v>0</v>
      </c>
      <c r="M91" s="50">
        <f t="shared" si="26"/>
        <v>0</v>
      </c>
      <c r="N91" s="50">
        <f t="shared" si="26"/>
        <v>0</v>
      </c>
      <c r="O91" s="50">
        <f t="shared" si="26"/>
        <v>0</v>
      </c>
      <c r="P91" s="50">
        <f t="shared" si="26"/>
        <v>0</v>
      </c>
      <c r="Q91" s="50">
        <f t="shared" si="26"/>
        <v>0</v>
      </c>
      <c r="R91" s="50">
        <f t="shared" si="26"/>
        <v>0</v>
      </c>
      <c r="S91" s="50">
        <f t="shared" si="26"/>
        <v>0</v>
      </c>
      <c r="T91" s="50">
        <f t="shared" si="26"/>
        <v>0</v>
      </c>
      <c r="U91" s="50">
        <f t="shared" si="26"/>
        <v>0</v>
      </c>
      <c r="V91" s="50">
        <f t="shared" si="26"/>
        <v>0</v>
      </c>
      <c r="W91" s="50">
        <f t="shared" si="26"/>
        <v>0</v>
      </c>
      <c r="X91" s="50">
        <f t="shared" si="26"/>
        <v>0</v>
      </c>
      <c r="Y91" s="50">
        <f t="shared" si="26"/>
        <v>0</v>
      </c>
      <c r="Z91" s="50">
        <f t="shared" si="26"/>
        <v>0</v>
      </c>
      <c r="AA91" s="50">
        <f t="shared" si="26"/>
        <v>0</v>
      </c>
      <c r="AB91" s="50">
        <f t="shared" si="26"/>
        <v>0</v>
      </c>
      <c r="AC91" s="50">
        <f t="shared" si="26"/>
        <v>0</v>
      </c>
      <c r="AD91" s="50">
        <f t="shared" si="26"/>
        <v>0</v>
      </c>
      <c r="AE91" s="50">
        <f t="shared" si="26"/>
        <v>0</v>
      </c>
      <c r="AF91" s="50">
        <f t="shared" si="26"/>
        <v>0</v>
      </c>
      <c r="AG91" s="50">
        <f t="shared" si="26"/>
        <v>0</v>
      </c>
      <c r="AH91" s="50">
        <f t="shared" si="26"/>
        <v>0</v>
      </c>
      <c r="AI91" s="50">
        <f t="shared" si="26"/>
        <v>0</v>
      </c>
      <c r="AJ91" s="50">
        <f t="shared" si="26"/>
        <v>0</v>
      </c>
      <c r="AK91" s="50">
        <f>COUNTIF(F91:AJ91,1)</f>
        <v>0</v>
      </c>
    </row>
    <row r="92" spans="5:37" ht="13.5" hidden="1" customHeight="1">
      <c r="E92" s="48" t="s">
        <v>29</v>
      </c>
      <c r="F92" s="50">
        <f t="shared" ref="F92:AJ92" si="27">IF(COUNTIF(G$11:G$30,$E92)=0,0,1)</f>
        <v>0</v>
      </c>
      <c r="G92" s="50">
        <f t="shared" si="27"/>
        <v>0</v>
      </c>
      <c r="H92" s="50">
        <f t="shared" si="27"/>
        <v>0</v>
      </c>
      <c r="I92" s="50">
        <f t="shared" si="27"/>
        <v>0</v>
      </c>
      <c r="J92" s="50">
        <f t="shared" si="27"/>
        <v>0</v>
      </c>
      <c r="K92" s="50">
        <f t="shared" si="27"/>
        <v>0</v>
      </c>
      <c r="L92" s="50">
        <f t="shared" si="27"/>
        <v>0</v>
      </c>
      <c r="M92" s="50">
        <f t="shared" si="27"/>
        <v>0</v>
      </c>
      <c r="N92" s="50">
        <f t="shared" si="27"/>
        <v>0</v>
      </c>
      <c r="O92" s="50">
        <f t="shared" si="27"/>
        <v>0</v>
      </c>
      <c r="P92" s="50">
        <f t="shared" si="27"/>
        <v>0</v>
      </c>
      <c r="Q92" s="50">
        <f t="shared" si="27"/>
        <v>0</v>
      </c>
      <c r="R92" s="50">
        <f t="shared" si="27"/>
        <v>0</v>
      </c>
      <c r="S92" s="50">
        <f t="shared" si="27"/>
        <v>0</v>
      </c>
      <c r="T92" s="50">
        <f t="shared" si="27"/>
        <v>0</v>
      </c>
      <c r="U92" s="50">
        <f t="shared" si="27"/>
        <v>0</v>
      </c>
      <c r="V92" s="50">
        <f t="shared" si="27"/>
        <v>0</v>
      </c>
      <c r="W92" s="50">
        <f t="shared" si="27"/>
        <v>0</v>
      </c>
      <c r="X92" s="50">
        <f t="shared" si="27"/>
        <v>0</v>
      </c>
      <c r="Y92" s="50">
        <f t="shared" si="27"/>
        <v>0</v>
      </c>
      <c r="Z92" s="50">
        <f t="shared" si="27"/>
        <v>0</v>
      </c>
      <c r="AA92" s="50">
        <f t="shared" si="27"/>
        <v>0</v>
      </c>
      <c r="AB92" s="50">
        <f t="shared" si="27"/>
        <v>0</v>
      </c>
      <c r="AC92" s="50">
        <f t="shared" si="27"/>
        <v>0</v>
      </c>
      <c r="AD92" s="50">
        <f t="shared" si="27"/>
        <v>0</v>
      </c>
      <c r="AE92" s="50">
        <f t="shared" si="27"/>
        <v>0</v>
      </c>
      <c r="AF92" s="50">
        <f t="shared" si="27"/>
        <v>0</v>
      </c>
      <c r="AG92" s="50">
        <f t="shared" si="27"/>
        <v>0</v>
      </c>
      <c r="AH92" s="50">
        <f t="shared" si="27"/>
        <v>0</v>
      </c>
      <c r="AI92" s="50">
        <f t="shared" si="27"/>
        <v>0</v>
      </c>
      <c r="AJ92" s="50">
        <f t="shared" si="27"/>
        <v>0</v>
      </c>
      <c r="AK92" s="50">
        <f t="shared" ref="AK92:AK106" si="28">COUNTIF(F92:AJ92,1)</f>
        <v>0</v>
      </c>
    </row>
    <row r="93" spans="5:37" ht="13.5" hidden="1" customHeight="1">
      <c r="E93" s="48" t="s">
        <v>30</v>
      </c>
      <c r="F93" s="50">
        <f t="shared" ref="F93:AJ93" si="29">IF(COUNTIF(G$11:G$30,$E93)=0,0,1)</f>
        <v>0</v>
      </c>
      <c r="G93" s="50">
        <f t="shared" si="29"/>
        <v>0</v>
      </c>
      <c r="H93" s="50">
        <f t="shared" si="29"/>
        <v>0</v>
      </c>
      <c r="I93" s="50">
        <f t="shared" si="29"/>
        <v>0</v>
      </c>
      <c r="J93" s="50">
        <f t="shared" si="29"/>
        <v>0</v>
      </c>
      <c r="K93" s="50">
        <f t="shared" si="29"/>
        <v>0</v>
      </c>
      <c r="L93" s="50">
        <f t="shared" si="29"/>
        <v>0</v>
      </c>
      <c r="M93" s="50">
        <f t="shared" si="29"/>
        <v>0</v>
      </c>
      <c r="N93" s="50">
        <f t="shared" si="29"/>
        <v>0</v>
      </c>
      <c r="O93" s="50">
        <f t="shared" si="29"/>
        <v>0</v>
      </c>
      <c r="P93" s="50">
        <f t="shared" si="29"/>
        <v>0</v>
      </c>
      <c r="Q93" s="50">
        <f t="shared" si="29"/>
        <v>0</v>
      </c>
      <c r="R93" s="50">
        <f t="shared" si="29"/>
        <v>0</v>
      </c>
      <c r="S93" s="50">
        <f t="shared" si="29"/>
        <v>0</v>
      </c>
      <c r="T93" s="50">
        <f t="shared" si="29"/>
        <v>0</v>
      </c>
      <c r="U93" s="50">
        <f t="shared" si="29"/>
        <v>0</v>
      </c>
      <c r="V93" s="50">
        <f t="shared" si="29"/>
        <v>0</v>
      </c>
      <c r="W93" s="50">
        <f t="shared" si="29"/>
        <v>0</v>
      </c>
      <c r="X93" s="50">
        <f t="shared" si="29"/>
        <v>0</v>
      </c>
      <c r="Y93" s="50">
        <f t="shared" si="29"/>
        <v>0</v>
      </c>
      <c r="Z93" s="50">
        <f t="shared" si="29"/>
        <v>0</v>
      </c>
      <c r="AA93" s="50">
        <f t="shared" si="29"/>
        <v>0</v>
      </c>
      <c r="AB93" s="50">
        <f t="shared" si="29"/>
        <v>0</v>
      </c>
      <c r="AC93" s="50">
        <f t="shared" si="29"/>
        <v>0</v>
      </c>
      <c r="AD93" s="50">
        <f t="shared" si="29"/>
        <v>0</v>
      </c>
      <c r="AE93" s="50">
        <f t="shared" si="29"/>
        <v>0</v>
      </c>
      <c r="AF93" s="50">
        <f t="shared" si="29"/>
        <v>0</v>
      </c>
      <c r="AG93" s="50">
        <f t="shared" si="29"/>
        <v>0</v>
      </c>
      <c r="AH93" s="50">
        <f t="shared" si="29"/>
        <v>0</v>
      </c>
      <c r="AI93" s="50">
        <f t="shared" si="29"/>
        <v>0</v>
      </c>
      <c r="AJ93" s="50">
        <f t="shared" si="29"/>
        <v>0</v>
      </c>
      <c r="AK93" s="50">
        <f t="shared" si="28"/>
        <v>0</v>
      </c>
    </row>
    <row r="94" spans="5:37" ht="13.5" hidden="1" customHeight="1">
      <c r="E94" s="48" t="s">
        <v>56</v>
      </c>
      <c r="F94" s="50">
        <f t="shared" ref="F94:AJ94" si="30">IF(COUNTIF(G$11:G$30,$E94)=0,0,1)</f>
        <v>0</v>
      </c>
      <c r="G94" s="50">
        <f t="shared" si="30"/>
        <v>0</v>
      </c>
      <c r="H94" s="50">
        <f t="shared" si="30"/>
        <v>0</v>
      </c>
      <c r="I94" s="50">
        <f t="shared" si="30"/>
        <v>0</v>
      </c>
      <c r="J94" s="50">
        <f t="shared" si="30"/>
        <v>0</v>
      </c>
      <c r="K94" s="50">
        <f t="shared" si="30"/>
        <v>0</v>
      </c>
      <c r="L94" s="50">
        <f t="shared" si="30"/>
        <v>0</v>
      </c>
      <c r="M94" s="50">
        <f t="shared" si="30"/>
        <v>0</v>
      </c>
      <c r="N94" s="50">
        <f t="shared" si="30"/>
        <v>0</v>
      </c>
      <c r="O94" s="50">
        <f t="shared" si="30"/>
        <v>0</v>
      </c>
      <c r="P94" s="50">
        <f t="shared" si="30"/>
        <v>0</v>
      </c>
      <c r="Q94" s="50">
        <f t="shared" si="30"/>
        <v>0</v>
      </c>
      <c r="R94" s="50">
        <f t="shared" si="30"/>
        <v>0</v>
      </c>
      <c r="S94" s="50">
        <f t="shared" si="30"/>
        <v>0</v>
      </c>
      <c r="T94" s="50">
        <f t="shared" si="30"/>
        <v>0</v>
      </c>
      <c r="U94" s="50">
        <f t="shared" si="30"/>
        <v>0</v>
      </c>
      <c r="V94" s="50">
        <f t="shared" si="30"/>
        <v>0</v>
      </c>
      <c r="W94" s="50">
        <f t="shared" si="30"/>
        <v>0</v>
      </c>
      <c r="X94" s="50">
        <f t="shared" si="30"/>
        <v>0</v>
      </c>
      <c r="Y94" s="50">
        <f t="shared" si="30"/>
        <v>0</v>
      </c>
      <c r="Z94" s="50">
        <f t="shared" si="30"/>
        <v>0</v>
      </c>
      <c r="AA94" s="50">
        <f t="shared" si="30"/>
        <v>0</v>
      </c>
      <c r="AB94" s="50">
        <f t="shared" si="30"/>
        <v>0</v>
      </c>
      <c r="AC94" s="50">
        <f t="shared" si="30"/>
        <v>0</v>
      </c>
      <c r="AD94" s="50">
        <f t="shared" si="30"/>
        <v>0</v>
      </c>
      <c r="AE94" s="50">
        <f t="shared" si="30"/>
        <v>0</v>
      </c>
      <c r="AF94" s="50">
        <f t="shared" si="30"/>
        <v>0</v>
      </c>
      <c r="AG94" s="50">
        <f t="shared" si="30"/>
        <v>0</v>
      </c>
      <c r="AH94" s="50">
        <f t="shared" si="30"/>
        <v>0</v>
      </c>
      <c r="AI94" s="50">
        <f t="shared" si="30"/>
        <v>0</v>
      </c>
      <c r="AJ94" s="50">
        <f t="shared" si="30"/>
        <v>0</v>
      </c>
      <c r="AK94" s="50">
        <f t="shared" si="28"/>
        <v>0</v>
      </c>
    </row>
    <row r="95" spans="5:37" ht="13.5" hidden="1" customHeight="1">
      <c r="E95" s="48" t="s">
        <v>57</v>
      </c>
      <c r="F95" s="50">
        <f t="shared" ref="F95:AJ95" si="31">IF(COUNTIF(G$11:G$30,$E95)=0,0,1)</f>
        <v>0</v>
      </c>
      <c r="G95" s="50">
        <f t="shared" si="31"/>
        <v>0</v>
      </c>
      <c r="H95" s="50">
        <f t="shared" si="31"/>
        <v>0</v>
      </c>
      <c r="I95" s="50">
        <f t="shared" si="31"/>
        <v>0</v>
      </c>
      <c r="J95" s="50">
        <f t="shared" si="31"/>
        <v>0</v>
      </c>
      <c r="K95" s="50">
        <f t="shared" si="31"/>
        <v>0</v>
      </c>
      <c r="L95" s="50">
        <f t="shared" si="31"/>
        <v>0</v>
      </c>
      <c r="M95" s="50">
        <f t="shared" si="31"/>
        <v>0</v>
      </c>
      <c r="N95" s="50">
        <f t="shared" si="31"/>
        <v>0</v>
      </c>
      <c r="O95" s="50">
        <f t="shared" si="31"/>
        <v>0</v>
      </c>
      <c r="P95" s="50">
        <f t="shared" si="31"/>
        <v>0</v>
      </c>
      <c r="Q95" s="50">
        <f t="shared" si="31"/>
        <v>0</v>
      </c>
      <c r="R95" s="50">
        <f t="shared" si="31"/>
        <v>0</v>
      </c>
      <c r="S95" s="50">
        <f t="shared" si="31"/>
        <v>0</v>
      </c>
      <c r="T95" s="50">
        <f t="shared" si="31"/>
        <v>0</v>
      </c>
      <c r="U95" s="50">
        <f t="shared" si="31"/>
        <v>0</v>
      </c>
      <c r="V95" s="50">
        <f t="shared" si="31"/>
        <v>0</v>
      </c>
      <c r="W95" s="50">
        <f t="shared" si="31"/>
        <v>0</v>
      </c>
      <c r="X95" s="50">
        <f t="shared" si="31"/>
        <v>0</v>
      </c>
      <c r="Y95" s="50">
        <f t="shared" si="31"/>
        <v>0</v>
      </c>
      <c r="Z95" s="50">
        <f t="shared" si="31"/>
        <v>0</v>
      </c>
      <c r="AA95" s="50">
        <f t="shared" si="31"/>
        <v>0</v>
      </c>
      <c r="AB95" s="50">
        <f t="shared" si="31"/>
        <v>0</v>
      </c>
      <c r="AC95" s="50">
        <f t="shared" si="31"/>
        <v>0</v>
      </c>
      <c r="AD95" s="50">
        <f t="shared" si="31"/>
        <v>0</v>
      </c>
      <c r="AE95" s="50">
        <f t="shared" si="31"/>
        <v>0</v>
      </c>
      <c r="AF95" s="50">
        <f t="shared" si="31"/>
        <v>0</v>
      </c>
      <c r="AG95" s="50">
        <f t="shared" si="31"/>
        <v>0</v>
      </c>
      <c r="AH95" s="50">
        <f t="shared" si="31"/>
        <v>0</v>
      </c>
      <c r="AI95" s="50">
        <f t="shared" si="31"/>
        <v>0</v>
      </c>
      <c r="AJ95" s="50">
        <f t="shared" si="31"/>
        <v>0</v>
      </c>
      <c r="AK95" s="50">
        <f t="shared" si="28"/>
        <v>0</v>
      </c>
    </row>
    <row r="96" spans="5:37" ht="13.5" hidden="1" customHeight="1">
      <c r="E96" s="48" t="s">
        <v>58</v>
      </c>
      <c r="F96" s="50">
        <f t="shared" ref="F96:AJ96" si="32">IF(COUNTIF(G$11:G$30,$E96)=0,0,1)</f>
        <v>0</v>
      </c>
      <c r="G96" s="50">
        <f t="shared" si="32"/>
        <v>0</v>
      </c>
      <c r="H96" s="50">
        <f t="shared" si="32"/>
        <v>0</v>
      </c>
      <c r="I96" s="50">
        <f t="shared" si="32"/>
        <v>0</v>
      </c>
      <c r="J96" s="50">
        <f t="shared" si="32"/>
        <v>0</v>
      </c>
      <c r="K96" s="50">
        <f t="shared" si="32"/>
        <v>0</v>
      </c>
      <c r="L96" s="50">
        <f t="shared" si="32"/>
        <v>0</v>
      </c>
      <c r="M96" s="50">
        <f t="shared" si="32"/>
        <v>0</v>
      </c>
      <c r="N96" s="50">
        <f t="shared" si="32"/>
        <v>0</v>
      </c>
      <c r="O96" s="50">
        <f t="shared" si="32"/>
        <v>0</v>
      </c>
      <c r="P96" s="50">
        <f t="shared" si="32"/>
        <v>0</v>
      </c>
      <c r="Q96" s="50">
        <f t="shared" si="32"/>
        <v>0</v>
      </c>
      <c r="R96" s="50">
        <f t="shared" si="32"/>
        <v>0</v>
      </c>
      <c r="S96" s="50">
        <f t="shared" si="32"/>
        <v>0</v>
      </c>
      <c r="T96" s="50">
        <f t="shared" si="32"/>
        <v>0</v>
      </c>
      <c r="U96" s="50">
        <f t="shared" si="32"/>
        <v>0</v>
      </c>
      <c r="V96" s="50">
        <f t="shared" si="32"/>
        <v>0</v>
      </c>
      <c r="W96" s="50">
        <f t="shared" si="32"/>
        <v>0</v>
      </c>
      <c r="X96" s="50">
        <f t="shared" si="32"/>
        <v>0</v>
      </c>
      <c r="Y96" s="50">
        <f t="shared" si="32"/>
        <v>0</v>
      </c>
      <c r="Z96" s="50">
        <f t="shared" si="32"/>
        <v>0</v>
      </c>
      <c r="AA96" s="50">
        <f t="shared" si="32"/>
        <v>0</v>
      </c>
      <c r="AB96" s="50">
        <f t="shared" si="32"/>
        <v>0</v>
      </c>
      <c r="AC96" s="50">
        <f t="shared" si="32"/>
        <v>0</v>
      </c>
      <c r="AD96" s="50">
        <f t="shared" si="32"/>
        <v>0</v>
      </c>
      <c r="AE96" s="50">
        <f t="shared" si="32"/>
        <v>0</v>
      </c>
      <c r="AF96" s="50">
        <f t="shared" si="32"/>
        <v>0</v>
      </c>
      <c r="AG96" s="50">
        <f t="shared" si="32"/>
        <v>0</v>
      </c>
      <c r="AH96" s="50">
        <f t="shared" si="32"/>
        <v>0</v>
      </c>
      <c r="AI96" s="50">
        <f t="shared" si="32"/>
        <v>0</v>
      </c>
      <c r="AJ96" s="50">
        <f t="shared" si="32"/>
        <v>0</v>
      </c>
      <c r="AK96" s="50">
        <f t="shared" si="28"/>
        <v>0</v>
      </c>
    </row>
    <row r="97" spans="5:37" ht="13.5" hidden="1" customHeight="1">
      <c r="E97" s="48" t="s">
        <v>59</v>
      </c>
      <c r="F97" s="50">
        <f t="shared" ref="F97:AJ97" si="33">IF(COUNTIF(G$11:G$30,$E97)=0,0,1)</f>
        <v>0</v>
      </c>
      <c r="G97" s="50">
        <f t="shared" si="33"/>
        <v>0</v>
      </c>
      <c r="H97" s="50">
        <f t="shared" si="33"/>
        <v>0</v>
      </c>
      <c r="I97" s="50">
        <f t="shared" si="33"/>
        <v>0</v>
      </c>
      <c r="J97" s="50">
        <f t="shared" si="33"/>
        <v>0</v>
      </c>
      <c r="K97" s="50">
        <f t="shared" si="33"/>
        <v>0</v>
      </c>
      <c r="L97" s="50">
        <f t="shared" si="33"/>
        <v>0</v>
      </c>
      <c r="M97" s="50">
        <f t="shared" si="33"/>
        <v>0</v>
      </c>
      <c r="N97" s="50">
        <f t="shared" si="33"/>
        <v>0</v>
      </c>
      <c r="O97" s="50">
        <f t="shared" si="33"/>
        <v>0</v>
      </c>
      <c r="P97" s="50">
        <f t="shared" si="33"/>
        <v>0</v>
      </c>
      <c r="Q97" s="50">
        <f t="shared" si="33"/>
        <v>0</v>
      </c>
      <c r="R97" s="50">
        <f t="shared" si="33"/>
        <v>0</v>
      </c>
      <c r="S97" s="50">
        <f t="shared" si="33"/>
        <v>0</v>
      </c>
      <c r="T97" s="50">
        <f t="shared" si="33"/>
        <v>0</v>
      </c>
      <c r="U97" s="50">
        <f t="shared" si="33"/>
        <v>0</v>
      </c>
      <c r="V97" s="50">
        <f t="shared" si="33"/>
        <v>0</v>
      </c>
      <c r="W97" s="50">
        <f t="shared" si="33"/>
        <v>0</v>
      </c>
      <c r="X97" s="50">
        <f t="shared" si="33"/>
        <v>0</v>
      </c>
      <c r="Y97" s="50">
        <f t="shared" si="33"/>
        <v>0</v>
      </c>
      <c r="Z97" s="50">
        <f t="shared" si="33"/>
        <v>0</v>
      </c>
      <c r="AA97" s="50">
        <f t="shared" si="33"/>
        <v>0</v>
      </c>
      <c r="AB97" s="50">
        <f t="shared" si="33"/>
        <v>0</v>
      </c>
      <c r="AC97" s="50">
        <f t="shared" si="33"/>
        <v>0</v>
      </c>
      <c r="AD97" s="50">
        <f t="shared" si="33"/>
        <v>0</v>
      </c>
      <c r="AE97" s="50">
        <f t="shared" si="33"/>
        <v>0</v>
      </c>
      <c r="AF97" s="50">
        <f t="shared" si="33"/>
        <v>0</v>
      </c>
      <c r="AG97" s="50">
        <f t="shared" si="33"/>
        <v>0</v>
      </c>
      <c r="AH97" s="50">
        <f t="shared" si="33"/>
        <v>0</v>
      </c>
      <c r="AI97" s="50">
        <f t="shared" si="33"/>
        <v>0</v>
      </c>
      <c r="AJ97" s="50">
        <f t="shared" si="33"/>
        <v>0</v>
      </c>
      <c r="AK97" s="50">
        <f t="shared" si="28"/>
        <v>0</v>
      </c>
    </row>
    <row r="98" spans="5:37" ht="13.5" hidden="1" customHeight="1">
      <c r="E98" s="48" t="s">
        <v>60</v>
      </c>
      <c r="F98" s="50">
        <f t="shared" ref="F98:AJ98" si="34">IF(COUNTIF(G$11:G$30,$E98)=0,0,1)</f>
        <v>0</v>
      </c>
      <c r="G98" s="50">
        <f t="shared" si="34"/>
        <v>0</v>
      </c>
      <c r="H98" s="50">
        <f t="shared" si="34"/>
        <v>0</v>
      </c>
      <c r="I98" s="50">
        <f t="shared" si="34"/>
        <v>0</v>
      </c>
      <c r="J98" s="50">
        <f t="shared" si="34"/>
        <v>0</v>
      </c>
      <c r="K98" s="50">
        <f t="shared" si="34"/>
        <v>0</v>
      </c>
      <c r="L98" s="50">
        <f t="shared" si="34"/>
        <v>0</v>
      </c>
      <c r="M98" s="50">
        <f t="shared" si="34"/>
        <v>0</v>
      </c>
      <c r="N98" s="50">
        <f t="shared" si="34"/>
        <v>0</v>
      </c>
      <c r="O98" s="50">
        <f t="shared" si="34"/>
        <v>0</v>
      </c>
      <c r="P98" s="50">
        <f t="shared" si="34"/>
        <v>0</v>
      </c>
      <c r="Q98" s="50">
        <f t="shared" si="34"/>
        <v>0</v>
      </c>
      <c r="R98" s="50">
        <f t="shared" si="34"/>
        <v>0</v>
      </c>
      <c r="S98" s="50">
        <f t="shared" si="34"/>
        <v>0</v>
      </c>
      <c r="T98" s="50">
        <f t="shared" si="34"/>
        <v>0</v>
      </c>
      <c r="U98" s="50">
        <f t="shared" si="34"/>
        <v>0</v>
      </c>
      <c r="V98" s="50">
        <f t="shared" si="34"/>
        <v>0</v>
      </c>
      <c r="W98" s="50">
        <f t="shared" si="34"/>
        <v>0</v>
      </c>
      <c r="X98" s="50">
        <f t="shared" si="34"/>
        <v>0</v>
      </c>
      <c r="Y98" s="50">
        <f t="shared" si="34"/>
        <v>0</v>
      </c>
      <c r="Z98" s="50">
        <f t="shared" si="34"/>
        <v>0</v>
      </c>
      <c r="AA98" s="50">
        <f t="shared" si="34"/>
        <v>0</v>
      </c>
      <c r="AB98" s="50">
        <f t="shared" si="34"/>
        <v>0</v>
      </c>
      <c r="AC98" s="50">
        <f t="shared" si="34"/>
        <v>0</v>
      </c>
      <c r="AD98" s="50">
        <f t="shared" si="34"/>
        <v>0</v>
      </c>
      <c r="AE98" s="50">
        <f t="shared" si="34"/>
        <v>0</v>
      </c>
      <c r="AF98" s="50">
        <f t="shared" si="34"/>
        <v>0</v>
      </c>
      <c r="AG98" s="50">
        <f t="shared" si="34"/>
        <v>0</v>
      </c>
      <c r="AH98" s="50">
        <f t="shared" si="34"/>
        <v>0</v>
      </c>
      <c r="AI98" s="50">
        <f t="shared" si="34"/>
        <v>0</v>
      </c>
      <c r="AJ98" s="50">
        <f t="shared" si="34"/>
        <v>0</v>
      </c>
      <c r="AK98" s="50">
        <f t="shared" si="28"/>
        <v>0</v>
      </c>
    </row>
    <row r="99" spans="5:37" ht="13.5" hidden="1" customHeight="1">
      <c r="E99" s="48" t="s">
        <v>61</v>
      </c>
      <c r="F99" s="50">
        <f t="shared" ref="F99:AJ99" si="35">IF(COUNTIF(G$11:G$30,$E99)=0,0,1)</f>
        <v>0</v>
      </c>
      <c r="G99" s="50">
        <f t="shared" si="35"/>
        <v>0</v>
      </c>
      <c r="H99" s="50">
        <f t="shared" si="35"/>
        <v>0</v>
      </c>
      <c r="I99" s="50">
        <f t="shared" si="35"/>
        <v>0</v>
      </c>
      <c r="J99" s="50">
        <f t="shared" si="35"/>
        <v>0</v>
      </c>
      <c r="K99" s="50">
        <f t="shared" si="35"/>
        <v>0</v>
      </c>
      <c r="L99" s="50">
        <f t="shared" si="35"/>
        <v>0</v>
      </c>
      <c r="M99" s="50">
        <f t="shared" si="35"/>
        <v>0</v>
      </c>
      <c r="N99" s="50">
        <f t="shared" si="35"/>
        <v>0</v>
      </c>
      <c r="O99" s="50">
        <f t="shared" si="35"/>
        <v>0</v>
      </c>
      <c r="P99" s="50">
        <f t="shared" si="35"/>
        <v>0</v>
      </c>
      <c r="Q99" s="50">
        <f t="shared" si="35"/>
        <v>0</v>
      </c>
      <c r="R99" s="50">
        <f t="shared" si="35"/>
        <v>0</v>
      </c>
      <c r="S99" s="50">
        <f t="shared" si="35"/>
        <v>0</v>
      </c>
      <c r="T99" s="50">
        <f t="shared" si="35"/>
        <v>0</v>
      </c>
      <c r="U99" s="50">
        <f t="shared" si="35"/>
        <v>0</v>
      </c>
      <c r="V99" s="50">
        <f t="shared" si="35"/>
        <v>0</v>
      </c>
      <c r="W99" s="50">
        <f t="shared" si="35"/>
        <v>0</v>
      </c>
      <c r="X99" s="50">
        <f t="shared" si="35"/>
        <v>0</v>
      </c>
      <c r="Y99" s="50">
        <f t="shared" si="35"/>
        <v>0</v>
      </c>
      <c r="Z99" s="50">
        <f t="shared" si="35"/>
        <v>0</v>
      </c>
      <c r="AA99" s="50">
        <f t="shared" si="35"/>
        <v>0</v>
      </c>
      <c r="AB99" s="50">
        <f t="shared" si="35"/>
        <v>0</v>
      </c>
      <c r="AC99" s="50">
        <f t="shared" si="35"/>
        <v>0</v>
      </c>
      <c r="AD99" s="50">
        <f t="shared" si="35"/>
        <v>0</v>
      </c>
      <c r="AE99" s="50">
        <f t="shared" si="35"/>
        <v>0</v>
      </c>
      <c r="AF99" s="50">
        <f t="shared" si="35"/>
        <v>0</v>
      </c>
      <c r="AG99" s="50">
        <f t="shared" si="35"/>
        <v>0</v>
      </c>
      <c r="AH99" s="50">
        <f t="shared" si="35"/>
        <v>0</v>
      </c>
      <c r="AI99" s="50">
        <f t="shared" si="35"/>
        <v>0</v>
      </c>
      <c r="AJ99" s="50">
        <f t="shared" si="35"/>
        <v>0</v>
      </c>
      <c r="AK99" s="50">
        <f>COUNTIF(F99:AJ99,1)</f>
        <v>0</v>
      </c>
    </row>
    <row r="100" spans="5:37" ht="13.5" hidden="1" customHeight="1">
      <c r="E100" s="48" t="s">
        <v>106</v>
      </c>
      <c r="F100" s="50">
        <f t="shared" ref="F100:AJ100" si="36">IF(COUNTIF(G$11:G$30,$E100)=0,0,1)</f>
        <v>0</v>
      </c>
      <c r="G100" s="50">
        <f t="shared" si="36"/>
        <v>0</v>
      </c>
      <c r="H100" s="50">
        <f t="shared" si="36"/>
        <v>0</v>
      </c>
      <c r="I100" s="50">
        <f t="shared" si="36"/>
        <v>0</v>
      </c>
      <c r="J100" s="50">
        <f t="shared" si="36"/>
        <v>0</v>
      </c>
      <c r="K100" s="50">
        <f t="shared" si="36"/>
        <v>0</v>
      </c>
      <c r="L100" s="50">
        <f t="shared" si="36"/>
        <v>0</v>
      </c>
      <c r="M100" s="50">
        <f t="shared" si="36"/>
        <v>0</v>
      </c>
      <c r="N100" s="50">
        <f t="shared" si="36"/>
        <v>0</v>
      </c>
      <c r="O100" s="50">
        <f t="shared" si="36"/>
        <v>0</v>
      </c>
      <c r="P100" s="50">
        <f t="shared" si="36"/>
        <v>0</v>
      </c>
      <c r="Q100" s="50">
        <f t="shared" si="36"/>
        <v>0</v>
      </c>
      <c r="R100" s="50">
        <f t="shared" si="36"/>
        <v>0</v>
      </c>
      <c r="S100" s="50">
        <f t="shared" si="36"/>
        <v>0</v>
      </c>
      <c r="T100" s="50">
        <f t="shared" si="36"/>
        <v>0</v>
      </c>
      <c r="U100" s="50">
        <f t="shared" si="36"/>
        <v>0</v>
      </c>
      <c r="V100" s="50">
        <f t="shared" si="36"/>
        <v>0</v>
      </c>
      <c r="W100" s="50">
        <f t="shared" si="36"/>
        <v>0</v>
      </c>
      <c r="X100" s="50">
        <f t="shared" si="36"/>
        <v>0</v>
      </c>
      <c r="Y100" s="50">
        <f t="shared" si="36"/>
        <v>0</v>
      </c>
      <c r="Z100" s="50">
        <f t="shared" si="36"/>
        <v>0</v>
      </c>
      <c r="AA100" s="50">
        <f t="shared" si="36"/>
        <v>0</v>
      </c>
      <c r="AB100" s="50">
        <f t="shared" si="36"/>
        <v>0</v>
      </c>
      <c r="AC100" s="50">
        <f t="shared" si="36"/>
        <v>0</v>
      </c>
      <c r="AD100" s="50">
        <f t="shared" si="36"/>
        <v>0</v>
      </c>
      <c r="AE100" s="50">
        <f t="shared" si="36"/>
        <v>0</v>
      </c>
      <c r="AF100" s="50">
        <f t="shared" si="36"/>
        <v>0</v>
      </c>
      <c r="AG100" s="50">
        <f t="shared" si="36"/>
        <v>0</v>
      </c>
      <c r="AH100" s="50">
        <f t="shared" si="36"/>
        <v>0</v>
      </c>
      <c r="AI100" s="50">
        <f t="shared" si="36"/>
        <v>0</v>
      </c>
      <c r="AJ100" s="50">
        <f t="shared" si="36"/>
        <v>0</v>
      </c>
      <c r="AK100" s="50">
        <f>COUNTIF(F100:AJ100,1)</f>
        <v>0</v>
      </c>
    </row>
    <row r="101" spans="5:37" ht="13.5" hidden="1" customHeight="1">
      <c r="E101" s="48" t="s">
        <v>107</v>
      </c>
      <c r="F101" s="50">
        <f t="shared" ref="F101:AJ101" si="37">IF(COUNTIF(G$11:G$30,$E101)=0,0,1)</f>
        <v>0</v>
      </c>
      <c r="G101" s="50">
        <f t="shared" si="37"/>
        <v>0</v>
      </c>
      <c r="H101" s="50">
        <f t="shared" si="37"/>
        <v>0</v>
      </c>
      <c r="I101" s="50">
        <f t="shared" si="37"/>
        <v>0</v>
      </c>
      <c r="J101" s="50">
        <f t="shared" si="37"/>
        <v>0</v>
      </c>
      <c r="K101" s="50">
        <f t="shared" si="37"/>
        <v>0</v>
      </c>
      <c r="L101" s="50">
        <f t="shared" si="37"/>
        <v>0</v>
      </c>
      <c r="M101" s="50">
        <f t="shared" si="37"/>
        <v>0</v>
      </c>
      <c r="N101" s="50">
        <f t="shared" si="37"/>
        <v>0</v>
      </c>
      <c r="O101" s="50">
        <f t="shared" si="37"/>
        <v>0</v>
      </c>
      <c r="P101" s="50">
        <f t="shared" si="37"/>
        <v>0</v>
      </c>
      <c r="Q101" s="50">
        <f t="shared" si="37"/>
        <v>0</v>
      </c>
      <c r="R101" s="50">
        <f t="shared" si="37"/>
        <v>0</v>
      </c>
      <c r="S101" s="50">
        <f t="shared" si="37"/>
        <v>0</v>
      </c>
      <c r="T101" s="50">
        <f t="shared" si="37"/>
        <v>0</v>
      </c>
      <c r="U101" s="50">
        <f t="shared" si="37"/>
        <v>0</v>
      </c>
      <c r="V101" s="50">
        <f t="shared" si="37"/>
        <v>0</v>
      </c>
      <c r="W101" s="50">
        <f t="shared" si="37"/>
        <v>0</v>
      </c>
      <c r="X101" s="50">
        <f t="shared" si="37"/>
        <v>0</v>
      </c>
      <c r="Y101" s="50">
        <f t="shared" si="37"/>
        <v>0</v>
      </c>
      <c r="Z101" s="50">
        <f t="shared" si="37"/>
        <v>0</v>
      </c>
      <c r="AA101" s="50">
        <f t="shared" si="37"/>
        <v>0</v>
      </c>
      <c r="AB101" s="50">
        <f t="shared" si="37"/>
        <v>0</v>
      </c>
      <c r="AC101" s="50">
        <f t="shared" si="37"/>
        <v>0</v>
      </c>
      <c r="AD101" s="50">
        <f t="shared" si="37"/>
        <v>0</v>
      </c>
      <c r="AE101" s="50">
        <f t="shared" si="37"/>
        <v>0</v>
      </c>
      <c r="AF101" s="50">
        <f t="shared" si="37"/>
        <v>0</v>
      </c>
      <c r="AG101" s="50">
        <f t="shared" si="37"/>
        <v>0</v>
      </c>
      <c r="AH101" s="50">
        <f t="shared" si="37"/>
        <v>0</v>
      </c>
      <c r="AI101" s="50">
        <f t="shared" si="37"/>
        <v>0</v>
      </c>
      <c r="AJ101" s="50">
        <f t="shared" si="37"/>
        <v>0</v>
      </c>
      <c r="AK101" s="50">
        <f>COUNTIF(F101:AJ101,1)</f>
        <v>0</v>
      </c>
    </row>
    <row r="102" spans="5:37" ht="13.5" hidden="1" customHeight="1">
      <c r="E102" s="48" t="s">
        <v>108</v>
      </c>
      <c r="F102" s="50">
        <f t="shared" ref="F102:AJ102" si="38">IF(COUNTIF(G$11:G$30,$E102)=0,0,1)</f>
        <v>0</v>
      </c>
      <c r="G102" s="50">
        <f t="shared" si="38"/>
        <v>0</v>
      </c>
      <c r="H102" s="50">
        <f t="shared" si="38"/>
        <v>0</v>
      </c>
      <c r="I102" s="50">
        <f t="shared" si="38"/>
        <v>0</v>
      </c>
      <c r="J102" s="50">
        <f t="shared" si="38"/>
        <v>0</v>
      </c>
      <c r="K102" s="50">
        <f t="shared" si="38"/>
        <v>0</v>
      </c>
      <c r="L102" s="50">
        <f t="shared" si="38"/>
        <v>0</v>
      </c>
      <c r="M102" s="50">
        <f t="shared" si="38"/>
        <v>0</v>
      </c>
      <c r="N102" s="50">
        <f t="shared" si="38"/>
        <v>0</v>
      </c>
      <c r="O102" s="50">
        <f t="shared" si="38"/>
        <v>0</v>
      </c>
      <c r="P102" s="50">
        <f t="shared" si="38"/>
        <v>0</v>
      </c>
      <c r="Q102" s="50">
        <f t="shared" si="38"/>
        <v>0</v>
      </c>
      <c r="R102" s="50">
        <f t="shared" si="38"/>
        <v>0</v>
      </c>
      <c r="S102" s="50">
        <f t="shared" si="38"/>
        <v>0</v>
      </c>
      <c r="T102" s="50">
        <f t="shared" si="38"/>
        <v>0</v>
      </c>
      <c r="U102" s="50">
        <f t="shared" si="38"/>
        <v>0</v>
      </c>
      <c r="V102" s="50">
        <f t="shared" si="38"/>
        <v>0</v>
      </c>
      <c r="W102" s="50">
        <f t="shared" si="38"/>
        <v>0</v>
      </c>
      <c r="X102" s="50">
        <f t="shared" si="38"/>
        <v>0</v>
      </c>
      <c r="Y102" s="50">
        <f t="shared" si="38"/>
        <v>0</v>
      </c>
      <c r="Z102" s="50">
        <f t="shared" si="38"/>
        <v>0</v>
      </c>
      <c r="AA102" s="50">
        <f t="shared" si="38"/>
        <v>0</v>
      </c>
      <c r="AB102" s="50">
        <f t="shared" si="38"/>
        <v>0</v>
      </c>
      <c r="AC102" s="50">
        <f t="shared" si="38"/>
        <v>0</v>
      </c>
      <c r="AD102" s="50">
        <f t="shared" si="38"/>
        <v>0</v>
      </c>
      <c r="AE102" s="50">
        <f t="shared" si="38"/>
        <v>0</v>
      </c>
      <c r="AF102" s="50">
        <f t="shared" si="38"/>
        <v>0</v>
      </c>
      <c r="AG102" s="50">
        <f t="shared" si="38"/>
        <v>0</v>
      </c>
      <c r="AH102" s="50">
        <f t="shared" si="38"/>
        <v>0</v>
      </c>
      <c r="AI102" s="50">
        <f t="shared" si="38"/>
        <v>0</v>
      </c>
      <c r="AJ102" s="50">
        <f t="shared" si="38"/>
        <v>0</v>
      </c>
      <c r="AK102" s="50">
        <f>COUNTIF(F102:AJ102,1)</f>
        <v>0</v>
      </c>
    </row>
    <row r="103" spans="5:37" ht="13.5" hidden="1" customHeight="1">
      <c r="E103" s="48" t="s">
        <v>109</v>
      </c>
      <c r="F103" s="50">
        <f t="shared" ref="F103:AJ103" si="39">IF(COUNTIF(G$11:G$30,$E103)=0,0,1)</f>
        <v>0</v>
      </c>
      <c r="G103" s="50">
        <f t="shared" si="39"/>
        <v>0</v>
      </c>
      <c r="H103" s="50">
        <f t="shared" si="39"/>
        <v>0</v>
      </c>
      <c r="I103" s="50">
        <f t="shared" si="39"/>
        <v>0</v>
      </c>
      <c r="J103" s="50">
        <f t="shared" si="39"/>
        <v>0</v>
      </c>
      <c r="K103" s="50">
        <f t="shared" si="39"/>
        <v>0</v>
      </c>
      <c r="L103" s="50">
        <f t="shared" si="39"/>
        <v>0</v>
      </c>
      <c r="M103" s="50">
        <f t="shared" si="39"/>
        <v>0</v>
      </c>
      <c r="N103" s="50">
        <f t="shared" si="39"/>
        <v>0</v>
      </c>
      <c r="O103" s="50">
        <f t="shared" si="39"/>
        <v>0</v>
      </c>
      <c r="P103" s="50">
        <f t="shared" si="39"/>
        <v>0</v>
      </c>
      <c r="Q103" s="50">
        <f t="shared" si="39"/>
        <v>0</v>
      </c>
      <c r="R103" s="50">
        <f t="shared" si="39"/>
        <v>0</v>
      </c>
      <c r="S103" s="50">
        <f t="shared" si="39"/>
        <v>0</v>
      </c>
      <c r="T103" s="50">
        <f t="shared" si="39"/>
        <v>0</v>
      </c>
      <c r="U103" s="50">
        <f t="shared" si="39"/>
        <v>0</v>
      </c>
      <c r="V103" s="50">
        <f t="shared" si="39"/>
        <v>0</v>
      </c>
      <c r="W103" s="50">
        <f t="shared" si="39"/>
        <v>0</v>
      </c>
      <c r="X103" s="50">
        <f t="shared" si="39"/>
        <v>0</v>
      </c>
      <c r="Y103" s="50">
        <f t="shared" si="39"/>
        <v>0</v>
      </c>
      <c r="Z103" s="50">
        <f t="shared" si="39"/>
        <v>0</v>
      </c>
      <c r="AA103" s="50">
        <f t="shared" si="39"/>
        <v>0</v>
      </c>
      <c r="AB103" s="50">
        <f t="shared" si="39"/>
        <v>0</v>
      </c>
      <c r="AC103" s="50">
        <f t="shared" si="39"/>
        <v>0</v>
      </c>
      <c r="AD103" s="50">
        <f t="shared" si="39"/>
        <v>0</v>
      </c>
      <c r="AE103" s="50">
        <f t="shared" si="39"/>
        <v>0</v>
      </c>
      <c r="AF103" s="50">
        <f t="shared" si="39"/>
        <v>0</v>
      </c>
      <c r="AG103" s="50">
        <f t="shared" si="39"/>
        <v>0</v>
      </c>
      <c r="AH103" s="50">
        <f t="shared" si="39"/>
        <v>0</v>
      </c>
      <c r="AI103" s="50">
        <f t="shared" si="39"/>
        <v>0</v>
      </c>
      <c r="AJ103" s="50">
        <f t="shared" si="39"/>
        <v>0</v>
      </c>
      <c r="AK103" s="50">
        <f>COUNTIF(F103:AJ103,1)</f>
        <v>0</v>
      </c>
    </row>
    <row r="104" spans="5:37" ht="13.5" hidden="1" customHeight="1">
      <c r="E104" s="48" t="s">
        <v>66</v>
      </c>
      <c r="F104" s="50">
        <f t="shared" ref="F104:AJ104" si="40">IF(COUNTIF(G$11:G$30,$E104)=0,0,1)</f>
        <v>0</v>
      </c>
      <c r="G104" s="50">
        <f t="shared" si="40"/>
        <v>0</v>
      </c>
      <c r="H104" s="50">
        <f t="shared" si="40"/>
        <v>0</v>
      </c>
      <c r="I104" s="50">
        <f t="shared" si="40"/>
        <v>0</v>
      </c>
      <c r="J104" s="50">
        <f t="shared" si="40"/>
        <v>0</v>
      </c>
      <c r="K104" s="50">
        <f t="shared" si="40"/>
        <v>0</v>
      </c>
      <c r="L104" s="50">
        <f t="shared" si="40"/>
        <v>0</v>
      </c>
      <c r="M104" s="50">
        <f t="shared" si="40"/>
        <v>0</v>
      </c>
      <c r="N104" s="50">
        <f t="shared" si="40"/>
        <v>0</v>
      </c>
      <c r="O104" s="50">
        <f t="shared" si="40"/>
        <v>0</v>
      </c>
      <c r="P104" s="50">
        <f t="shared" si="40"/>
        <v>0</v>
      </c>
      <c r="Q104" s="50">
        <f t="shared" si="40"/>
        <v>0</v>
      </c>
      <c r="R104" s="50">
        <f t="shared" si="40"/>
        <v>0</v>
      </c>
      <c r="S104" s="50">
        <f t="shared" si="40"/>
        <v>0</v>
      </c>
      <c r="T104" s="50">
        <f t="shared" si="40"/>
        <v>0</v>
      </c>
      <c r="U104" s="50">
        <f t="shared" si="40"/>
        <v>0</v>
      </c>
      <c r="V104" s="50">
        <f t="shared" si="40"/>
        <v>0</v>
      </c>
      <c r="W104" s="50">
        <f t="shared" si="40"/>
        <v>0</v>
      </c>
      <c r="X104" s="50">
        <f t="shared" si="40"/>
        <v>0</v>
      </c>
      <c r="Y104" s="50">
        <f t="shared" si="40"/>
        <v>0</v>
      </c>
      <c r="Z104" s="50">
        <f t="shared" si="40"/>
        <v>0</v>
      </c>
      <c r="AA104" s="50">
        <f t="shared" si="40"/>
        <v>0</v>
      </c>
      <c r="AB104" s="50">
        <f t="shared" si="40"/>
        <v>0</v>
      </c>
      <c r="AC104" s="50">
        <f t="shared" si="40"/>
        <v>0</v>
      </c>
      <c r="AD104" s="50">
        <f t="shared" si="40"/>
        <v>0</v>
      </c>
      <c r="AE104" s="50">
        <f t="shared" si="40"/>
        <v>0</v>
      </c>
      <c r="AF104" s="50">
        <f t="shared" si="40"/>
        <v>0</v>
      </c>
      <c r="AG104" s="50">
        <f t="shared" si="40"/>
        <v>0</v>
      </c>
      <c r="AH104" s="50">
        <f t="shared" si="40"/>
        <v>0</v>
      </c>
      <c r="AI104" s="50">
        <f t="shared" si="40"/>
        <v>0</v>
      </c>
      <c r="AJ104" s="50">
        <f t="shared" si="40"/>
        <v>0</v>
      </c>
      <c r="AK104" s="50">
        <f t="shared" si="28"/>
        <v>0</v>
      </c>
    </row>
    <row r="105" spans="5:37" ht="13.5" hidden="1" customHeight="1">
      <c r="E105" s="48" t="s">
        <v>67</v>
      </c>
      <c r="F105" s="50">
        <f t="shared" ref="F105:AJ105" si="41">IF(COUNTIF(G$11:G$30,$E105)=0,0,1)</f>
        <v>0</v>
      </c>
      <c r="G105" s="50">
        <f t="shared" si="41"/>
        <v>0</v>
      </c>
      <c r="H105" s="50">
        <f t="shared" si="41"/>
        <v>0</v>
      </c>
      <c r="I105" s="50">
        <f t="shared" si="41"/>
        <v>0</v>
      </c>
      <c r="J105" s="50">
        <f t="shared" si="41"/>
        <v>0</v>
      </c>
      <c r="K105" s="50">
        <f t="shared" si="41"/>
        <v>0</v>
      </c>
      <c r="L105" s="50">
        <f t="shared" si="41"/>
        <v>0</v>
      </c>
      <c r="M105" s="50">
        <f t="shared" si="41"/>
        <v>0</v>
      </c>
      <c r="N105" s="50">
        <f t="shared" si="41"/>
        <v>0</v>
      </c>
      <c r="O105" s="50">
        <f t="shared" si="41"/>
        <v>0</v>
      </c>
      <c r="P105" s="50">
        <f t="shared" si="41"/>
        <v>0</v>
      </c>
      <c r="Q105" s="50">
        <f t="shared" si="41"/>
        <v>0</v>
      </c>
      <c r="R105" s="50">
        <f t="shared" si="41"/>
        <v>0</v>
      </c>
      <c r="S105" s="50">
        <f t="shared" si="41"/>
        <v>0</v>
      </c>
      <c r="T105" s="50">
        <f t="shared" si="41"/>
        <v>0</v>
      </c>
      <c r="U105" s="50">
        <f t="shared" si="41"/>
        <v>0</v>
      </c>
      <c r="V105" s="50">
        <f t="shared" si="41"/>
        <v>0</v>
      </c>
      <c r="W105" s="50">
        <f t="shared" si="41"/>
        <v>0</v>
      </c>
      <c r="X105" s="50">
        <f t="shared" si="41"/>
        <v>0</v>
      </c>
      <c r="Y105" s="50">
        <f t="shared" si="41"/>
        <v>0</v>
      </c>
      <c r="Z105" s="50">
        <f t="shared" si="41"/>
        <v>0</v>
      </c>
      <c r="AA105" s="50">
        <f t="shared" si="41"/>
        <v>0</v>
      </c>
      <c r="AB105" s="50">
        <f t="shared" si="41"/>
        <v>0</v>
      </c>
      <c r="AC105" s="50">
        <f t="shared" si="41"/>
        <v>0</v>
      </c>
      <c r="AD105" s="50">
        <f t="shared" si="41"/>
        <v>0</v>
      </c>
      <c r="AE105" s="50">
        <f t="shared" si="41"/>
        <v>0</v>
      </c>
      <c r="AF105" s="50">
        <f t="shared" si="41"/>
        <v>0</v>
      </c>
      <c r="AG105" s="50">
        <f t="shared" si="41"/>
        <v>0</v>
      </c>
      <c r="AH105" s="50">
        <f t="shared" si="41"/>
        <v>0</v>
      </c>
      <c r="AI105" s="50">
        <f t="shared" si="41"/>
        <v>0</v>
      </c>
      <c r="AJ105" s="50">
        <f t="shared" si="41"/>
        <v>0</v>
      </c>
      <c r="AK105" s="50">
        <f t="shared" si="28"/>
        <v>0</v>
      </c>
    </row>
    <row r="106" spans="5:37" ht="13.5" hidden="1" customHeight="1">
      <c r="E106" s="48" t="s">
        <v>68</v>
      </c>
      <c r="F106" s="50">
        <f t="shared" ref="F106:AJ106" si="42">IF(COUNTIF(G$11:G$30,$E106)=0,0,1)</f>
        <v>0</v>
      </c>
      <c r="G106" s="50">
        <f t="shared" si="42"/>
        <v>0</v>
      </c>
      <c r="H106" s="50">
        <f t="shared" si="42"/>
        <v>0</v>
      </c>
      <c r="I106" s="50">
        <f t="shared" si="42"/>
        <v>0</v>
      </c>
      <c r="J106" s="50">
        <f t="shared" si="42"/>
        <v>0</v>
      </c>
      <c r="K106" s="50">
        <f t="shared" si="42"/>
        <v>0</v>
      </c>
      <c r="L106" s="50">
        <f t="shared" si="42"/>
        <v>0</v>
      </c>
      <c r="M106" s="50">
        <f t="shared" si="42"/>
        <v>0</v>
      </c>
      <c r="N106" s="50">
        <f t="shared" si="42"/>
        <v>0</v>
      </c>
      <c r="O106" s="50">
        <f t="shared" si="42"/>
        <v>0</v>
      </c>
      <c r="P106" s="50">
        <f t="shared" si="42"/>
        <v>0</v>
      </c>
      <c r="Q106" s="50">
        <f t="shared" si="42"/>
        <v>0</v>
      </c>
      <c r="R106" s="50">
        <f t="shared" si="42"/>
        <v>0</v>
      </c>
      <c r="S106" s="50">
        <f t="shared" si="42"/>
        <v>0</v>
      </c>
      <c r="T106" s="50">
        <f t="shared" si="42"/>
        <v>0</v>
      </c>
      <c r="U106" s="50">
        <f t="shared" si="42"/>
        <v>0</v>
      </c>
      <c r="V106" s="50">
        <f t="shared" si="42"/>
        <v>0</v>
      </c>
      <c r="W106" s="50">
        <f t="shared" si="42"/>
        <v>0</v>
      </c>
      <c r="X106" s="50">
        <f t="shared" si="42"/>
        <v>0</v>
      </c>
      <c r="Y106" s="50">
        <f t="shared" si="42"/>
        <v>0</v>
      </c>
      <c r="Z106" s="50">
        <f t="shared" si="42"/>
        <v>0</v>
      </c>
      <c r="AA106" s="50">
        <f t="shared" si="42"/>
        <v>0</v>
      </c>
      <c r="AB106" s="50">
        <f t="shared" si="42"/>
        <v>0</v>
      </c>
      <c r="AC106" s="50">
        <f t="shared" si="42"/>
        <v>0</v>
      </c>
      <c r="AD106" s="50">
        <f t="shared" si="42"/>
        <v>0</v>
      </c>
      <c r="AE106" s="50">
        <f t="shared" si="42"/>
        <v>0</v>
      </c>
      <c r="AF106" s="50">
        <f t="shared" si="42"/>
        <v>0</v>
      </c>
      <c r="AG106" s="50">
        <f t="shared" si="42"/>
        <v>0</v>
      </c>
      <c r="AH106" s="50">
        <f t="shared" si="42"/>
        <v>0</v>
      </c>
      <c r="AI106" s="50">
        <f t="shared" si="42"/>
        <v>0</v>
      </c>
      <c r="AJ106" s="50">
        <f t="shared" si="42"/>
        <v>0</v>
      </c>
      <c r="AK106" s="50">
        <f t="shared" si="28"/>
        <v>0</v>
      </c>
    </row>
    <row r="107" spans="5:37" ht="13.5" customHeight="1"/>
  </sheetData>
  <sheetProtection formatCells="0"/>
  <mergeCells count="504">
    <mergeCell ref="BF55:BF56"/>
    <mergeCell ref="BF57:BF58"/>
    <mergeCell ref="BF37:BF38"/>
    <mergeCell ref="BF39:BF40"/>
    <mergeCell ref="BF41:BF42"/>
    <mergeCell ref="BF43:BF44"/>
    <mergeCell ref="BF45:BF46"/>
    <mergeCell ref="BF47:BF48"/>
    <mergeCell ref="BF49:BF50"/>
    <mergeCell ref="BF51:BF52"/>
    <mergeCell ref="BF53:BF54"/>
    <mergeCell ref="BF19:BF20"/>
    <mergeCell ref="BF21:BF22"/>
    <mergeCell ref="BF23:BF24"/>
    <mergeCell ref="BF25:BF26"/>
    <mergeCell ref="BF27:BF28"/>
    <mergeCell ref="BF29:BF30"/>
    <mergeCell ref="BF31:BF32"/>
    <mergeCell ref="BF33:BF34"/>
    <mergeCell ref="BF35:BF36"/>
    <mergeCell ref="AM5:AO5"/>
    <mergeCell ref="BF3:BG3"/>
    <mergeCell ref="BF5:BG5"/>
    <mergeCell ref="BF7:BF8"/>
    <mergeCell ref="BF9:BF10"/>
    <mergeCell ref="BF11:BF12"/>
    <mergeCell ref="BF13:BF14"/>
    <mergeCell ref="BF15:BF16"/>
    <mergeCell ref="BF17:BF18"/>
    <mergeCell ref="AW15:AW16"/>
    <mergeCell ref="AX15:AX16"/>
    <mergeCell ref="AY15:AY16"/>
    <mergeCell ref="BB17:BB18"/>
    <mergeCell ref="BC17:BC18"/>
    <mergeCell ref="BD17:BD18"/>
    <mergeCell ref="BE17:BE18"/>
    <mergeCell ref="BG17:BG18"/>
    <mergeCell ref="AW17:AW18"/>
    <mergeCell ref="AX17:AX18"/>
    <mergeCell ref="AY17:AY18"/>
    <mergeCell ref="AZ17:AZ18"/>
    <mergeCell ref="BA17:BA18"/>
    <mergeCell ref="AZ15:AZ16"/>
    <mergeCell ref="BA15:BA16"/>
    <mergeCell ref="BG53:BG54"/>
    <mergeCell ref="AR49:AR54"/>
    <mergeCell ref="AR63:AT63"/>
    <mergeCell ref="AR55:AT56"/>
    <mergeCell ref="AU55:AU56"/>
    <mergeCell ref="AV55:AV56"/>
    <mergeCell ref="AW55:AW56"/>
    <mergeCell ref="AX55:AX56"/>
    <mergeCell ref="AY55:AY56"/>
    <mergeCell ref="AZ55:AZ56"/>
    <mergeCell ref="BA55:BA56"/>
    <mergeCell ref="BB55:BB56"/>
    <mergeCell ref="BC55:BC56"/>
    <mergeCell ref="BD55:BD56"/>
    <mergeCell ref="BE55:BE56"/>
    <mergeCell ref="BG55:BG56"/>
    <mergeCell ref="AS53:AS54"/>
    <mergeCell ref="AT53:AT54"/>
    <mergeCell ref="AU53:AU54"/>
    <mergeCell ref="AV53:AV54"/>
    <mergeCell ref="AW53:AW54"/>
    <mergeCell ref="AX53:AX54"/>
    <mergeCell ref="AY53:AY54"/>
    <mergeCell ref="AZ53:AZ54"/>
    <mergeCell ref="BA53:BA54"/>
    <mergeCell ref="BB49:BB50"/>
    <mergeCell ref="BC49:BC50"/>
    <mergeCell ref="BD49:BD50"/>
    <mergeCell ref="BE49:BE50"/>
    <mergeCell ref="BB53:BB54"/>
    <mergeCell ref="BC53:BC54"/>
    <mergeCell ref="BD53:BD54"/>
    <mergeCell ref="BE53:BE54"/>
    <mergeCell ref="BG49:BG50"/>
    <mergeCell ref="AS51:AS52"/>
    <mergeCell ref="AT51:AT52"/>
    <mergeCell ref="AU51:AU52"/>
    <mergeCell ref="AV51:AV52"/>
    <mergeCell ref="AW51:AW52"/>
    <mergeCell ref="AX51:AX52"/>
    <mergeCell ref="AY51:AY52"/>
    <mergeCell ref="AZ51:AZ52"/>
    <mergeCell ref="BA51:BA52"/>
    <mergeCell ref="BB51:BB52"/>
    <mergeCell ref="BC51:BC52"/>
    <mergeCell ref="BD51:BD52"/>
    <mergeCell ref="BE51:BE52"/>
    <mergeCell ref="BG51:BG52"/>
    <mergeCell ref="AS49:AS50"/>
    <mergeCell ref="AT49:AT50"/>
    <mergeCell ref="AU49:AU50"/>
    <mergeCell ref="AV49:AV50"/>
    <mergeCell ref="AW49:AW50"/>
    <mergeCell ref="AX49:AX50"/>
    <mergeCell ref="AY49:AY50"/>
    <mergeCell ref="AZ49:AZ50"/>
    <mergeCell ref="BA49:BA50"/>
    <mergeCell ref="A52:E55"/>
    <mergeCell ref="AE5:AK5"/>
    <mergeCell ref="A1:E1"/>
    <mergeCell ref="AN1:AO1"/>
    <mergeCell ref="AN2:AO3"/>
    <mergeCell ref="A3:G5"/>
    <mergeCell ref="H3:Z5"/>
    <mergeCell ref="AB5:AD5"/>
    <mergeCell ref="A7:B10"/>
    <mergeCell ref="C7:C10"/>
    <mergeCell ref="D7:D10"/>
    <mergeCell ref="E7:E10"/>
    <mergeCell ref="F7:F10"/>
    <mergeCell ref="S7:S10"/>
    <mergeCell ref="H7:H10"/>
    <mergeCell ref="N7:N10"/>
    <mergeCell ref="O7:O10"/>
    <mergeCell ref="P7:P10"/>
    <mergeCell ref="Q7:Q10"/>
    <mergeCell ref="R7:R10"/>
    <mergeCell ref="I7:I10"/>
    <mergeCell ref="AO36:AO38"/>
    <mergeCell ref="AO45:AO47"/>
    <mergeCell ref="AO39:AO41"/>
    <mergeCell ref="AU21:AU22"/>
    <mergeCell ref="AV21:AV22"/>
    <mergeCell ref="AF7:AF10"/>
    <mergeCell ref="AG7:AG10"/>
    <mergeCell ref="AH7:AH10"/>
    <mergeCell ref="AI7:AI10"/>
    <mergeCell ref="AJ7:AJ10"/>
    <mergeCell ref="AK7:AK10"/>
    <mergeCell ref="Z7:Z10"/>
    <mergeCell ref="AA7:AA10"/>
    <mergeCell ref="L7:L10"/>
    <mergeCell ref="M7:M10"/>
    <mergeCell ref="AL7:AL10"/>
    <mergeCell ref="AM7:AM10"/>
    <mergeCell ref="AN7:AN10"/>
    <mergeCell ref="AO7:AO10"/>
    <mergeCell ref="AU15:AU16"/>
    <mergeCell ref="AV15:AV16"/>
    <mergeCell ref="AU17:AU18"/>
    <mergeCell ref="AV17:AV18"/>
    <mergeCell ref="AR29:AR38"/>
    <mergeCell ref="AS29:AS30"/>
    <mergeCell ref="AT29:AT30"/>
    <mergeCell ref="AR7:AR8"/>
    <mergeCell ref="AS7:AS8"/>
    <mergeCell ref="AT7:AT8"/>
    <mergeCell ref="AR19:AR28"/>
    <mergeCell ref="AS19:AS20"/>
    <mergeCell ref="AT19:AT20"/>
    <mergeCell ref="AT15:AT16"/>
    <mergeCell ref="AS17:AS18"/>
    <mergeCell ref="AT17:AT18"/>
    <mergeCell ref="AT21:AT22"/>
    <mergeCell ref="AS23:AS24"/>
    <mergeCell ref="AT23:AT24"/>
    <mergeCell ref="AT9:AT10"/>
    <mergeCell ref="AS27:AS28"/>
    <mergeCell ref="AT27:AT28"/>
    <mergeCell ref="AS25:AS26"/>
    <mergeCell ref="AT25:AT26"/>
    <mergeCell ref="AS21:AS22"/>
    <mergeCell ref="AN39:AN41"/>
    <mergeCell ref="X7:X10"/>
    <mergeCell ref="Y7:Y10"/>
    <mergeCell ref="G35:AK35"/>
    <mergeCell ref="AL36:AL47"/>
    <mergeCell ref="AM36:AM38"/>
    <mergeCell ref="AN36:AN38"/>
    <mergeCell ref="A32:F32"/>
    <mergeCell ref="A33:F33"/>
    <mergeCell ref="A11:A31"/>
    <mergeCell ref="B31:F31"/>
    <mergeCell ref="AC7:AC10"/>
    <mergeCell ref="AD7:AD10"/>
    <mergeCell ref="AE7:AE10"/>
    <mergeCell ref="T7:T10"/>
    <mergeCell ref="U7:U10"/>
    <mergeCell ref="V7:V10"/>
    <mergeCell ref="W7:W10"/>
    <mergeCell ref="A35:B36"/>
    <mergeCell ref="AB7:AB10"/>
    <mergeCell ref="AN45:AN47"/>
    <mergeCell ref="J7:J10"/>
    <mergeCell ref="K7:K10"/>
    <mergeCell ref="G7:G10"/>
    <mergeCell ref="C35:D36"/>
    <mergeCell ref="E35:E36"/>
    <mergeCell ref="F35:F36"/>
    <mergeCell ref="C38:D38"/>
    <mergeCell ref="C39:D39"/>
    <mergeCell ref="AM39:AM41"/>
    <mergeCell ref="C40:D40"/>
    <mergeCell ref="A37:B50"/>
    <mergeCell ref="C37:D37"/>
    <mergeCell ref="C45:D45"/>
    <mergeCell ref="AM45:AM47"/>
    <mergeCell ref="C41:D41"/>
    <mergeCell ref="C42:D42"/>
    <mergeCell ref="C43:D43"/>
    <mergeCell ref="C44:D44"/>
    <mergeCell ref="C50:F50"/>
    <mergeCell ref="C46:D46"/>
    <mergeCell ref="C47:D47"/>
    <mergeCell ref="C48:D48"/>
    <mergeCell ref="C49:D49"/>
    <mergeCell ref="CB8:CB10"/>
    <mergeCell ref="CF8:CF10"/>
    <mergeCell ref="CE8:CE10"/>
    <mergeCell ref="CD8:CD10"/>
    <mergeCell ref="CC8:CC10"/>
    <mergeCell ref="W52:Y52"/>
    <mergeCell ref="W53:Y53"/>
    <mergeCell ref="W54:Y54"/>
    <mergeCell ref="W55:Y55"/>
    <mergeCell ref="AM42:AM44"/>
    <mergeCell ref="AN42:AN44"/>
    <mergeCell ref="AO42:AO44"/>
    <mergeCell ref="BG39:BG40"/>
    <mergeCell ref="AS41:AS42"/>
    <mergeCell ref="AT41:AT42"/>
    <mergeCell ref="AU41:AU42"/>
    <mergeCell ref="AV41:AV42"/>
    <mergeCell ref="AZ9:AZ10"/>
    <mergeCell ref="BA9:BA10"/>
    <mergeCell ref="AR9:AR18"/>
    <mergeCell ref="AS9:AS10"/>
    <mergeCell ref="AU9:AU10"/>
    <mergeCell ref="AV9:AV10"/>
    <mergeCell ref="AS15:AS16"/>
    <mergeCell ref="AV1:AV2"/>
    <mergeCell ref="AW1:AW2"/>
    <mergeCell ref="AS3:AV5"/>
    <mergeCell ref="AW3:BB5"/>
    <mergeCell ref="BB7:BB8"/>
    <mergeCell ref="BC7:BC8"/>
    <mergeCell ref="BD7:BD8"/>
    <mergeCell ref="BE7:BE8"/>
    <mergeCell ref="BG7:BG8"/>
    <mergeCell ref="AW7:AW8"/>
    <mergeCell ref="AX7:AX8"/>
    <mergeCell ref="AY7:AY8"/>
    <mergeCell ref="AZ7:AZ8"/>
    <mergeCell ref="BA7:BA8"/>
    <mergeCell ref="AU7:AU8"/>
    <mergeCell ref="AV7:AV8"/>
    <mergeCell ref="BI9:BJ9"/>
    <mergeCell ref="AS11:AS12"/>
    <mergeCell ref="AT11:AT12"/>
    <mergeCell ref="AU11:AU12"/>
    <mergeCell ref="AV11:AV12"/>
    <mergeCell ref="AW11:AW12"/>
    <mergeCell ref="AX11:AX12"/>
    <mergeCell ref="AY11:AY12"/>
    <mergeCell ref="AZ11:AZ12"/>
    <mergeCell ref="BA11:BA12"/>
    <mergeCell ref="BB11:BB12"/>
    <mergeCell ref="BC11:BC12"/>
    <mergeCell ref="BD11:BD12"/>
    <mergeCell ref="BE11:BE12"/>
    <mergeCell ref="BG11:BG12"/>
    <mergeCell ref="BI11:BL11"/>
    <mergeCell ref="BB9:BB10"/>
    <mergeCell ref="BC9:BC10"/>
    <mergeCell ref="BD9:BD10"/>
    <mergeCell ref="BE9:BE10"/>
    <mergeCell ref="BG9:BG10"/>
    <mergeCell ref="AW9:AW10"/>
    <mergeCell ref="AX9:AX10"/>
    <mergeCell ref="AY9:AY10"/>
    <mergeCell ref="BA19:BA20"/>
    <mergeCell ref="BB21:BB22"/>
    <mergeCell ref="BN12:BN15"/>
    <mergeCell ref="BO12:BO15"/>
    <mergeCell ref="AS13:AS14"/>
    <mergeCell ref="AT13:AT14"/>
    <mergeCell ref="AU13:AU14"/>
    <mergeCell ref="AV13:AV14"/>
    <mergeCell ref="AW13:AW14"/>
    <mergeCell ref="AX13:AX14"/>
    <mergeCell ref="AY13:AY14"/>
    <mergeCell ref="AZ13:AZ14"/>
    <mergeCell ref="BA13:BA14"/>
    <mergeCell ref="BB13:BB14"/>
    <mergeCell ref="BC13:BC14"/>
    <mergeCell ref="BD13:BD14"/>
    <mergeCell ref="BE13:BE14"/>
    <mergeCell ref="BG13:BG14"/>
    <mergeCell ref="BB15:BB16"/>
    <mergeCell ref="BC15:BC16"/>
    <mergeCell ref="BD15:BD16"/>
    <mergeCell ref="BE15:BE16"/>
    <mergeCell ref="AU19:AU20"/>
    <mergeCell ref="AV19:AV20"/>
    <mergeCell ref="BG15:BG16"/>
    <mergeCell ref="BB19:BB20"/>
    <mergeCell ref="BC19:BC20"/>
    <mergeCell ref="BD19:BD20"/>
    <mergeCell ref="BE23:BE24"/>
    <mergeCell ref="BG23:BG24"/>
    <mergeCell ref="AW23:AW24"/>
    <mergeCell ref="AX23:AX24"/>
    <mergeCell ref="AY23:AY24"/>
    <mergeCell ref="AZ23:AZ24"/>
    <mergeCell ref="BA23:BA24"/>
    <mergeCell ref="BC21:BC22"/>
    <mergeCell ref="BD21:BD22"/>
    <mergeCell ref="BE21:BE22"/>
    <mergeCell ref="BG21:BG22"/>
    <mergeCell ref="AW21:AW22"/>
    <mergeCell ref="AX21:AX22"/>
    <mergeCell ref="AY21:AY22"/>
    <mergeCell ref="AZ21:AZ22"/>
    <mergeCell ref="BA21:BA22"/>
    <mergeCell ref="BD23:BD24"/>
    <mergeCell ref="BE19:BE20"/>
    <mergeCell ref="BG19:BG20"/>
    <mergeCell ref="AW19:AW20"/>
    <mergeCell ref="AX19:AX20"/>
    <mergeCell ref="AU25:AU26"/>
    <mergeCell ref="AV25:AV26"/>
    <mergeCell ref="BB23:BB24"/>
    <mergeCell ref="BC23:BC24"/>
    <mergeCell ref="AV29:AV30"/>
    <mergeCell ref="AW29:AW30"/>
    <mergeCell ref="BB27:BB28"/>
    <mergeCell ref="BC27:BC28"/>
    <mergeCell ref="AW25:AW26"/>
    <mergeCell ref="AX25:AX26"/>
    <mergeCell ref="AY25:AY26"/>
    <mergeCell ref="AX29:AX30"/>
    <mergeCell ref="AU27:AU28"/>
    <mergeCell ref="AV27:AV28"/>
    <mergeCell ref="AW27:AW28"/>
    <mergeCell ref="AX27:AX28"/>
    <mergeCell ref="AY27:AY28"/>
    <mergeCell ref="AZ27:AZ28"/>
    <mergeCell ref="BA27:BA28"/>
    <mergeCell ref="AU23:AU24"/>
    <mergeCell ref="AV23:AV24"/>
    <mergeCell ref="AY19:AY20"/>
    <mergeCell ref="AZ19:AZ20"/>
    <mergeCell ref="BD27:BD28"/>
    <mergeCell ref="BE27:BE28"/>
    <mergeCell ref="BG27:BG28"/>
    <mergeCell ref="BA25:BA26"/>
    <mergeCell ref="BB25:BB26"/>
    <mergeCell ref="BC25:BC26"/>
    <mergeCell ref="BD25:BD26"/>
    <mergeCell ref="BE25:BE26"/>
    <mergeCell ref="AZ25:AZ26"/>
    <mergeCell ref="BG25:BG26"/>
    <mergeCell ref="BE35:BE36"/>
    <mergeCell ref="BG35:BG36"/>
    <mergeCell ref="BD29:BD30"/>
    <mergeCell ref="BE29:BE30"/>
    <mergeCell ref="BG29:BG30"/>
    <mergeCell ref="AS31:AS32"/>
    <mergeCell ref="AT31:AT32"/>
    <mergeCell ref="AU31:AU32"/>
    <mergeCell ref="AV31:AV32"/>
    <mergeCell ref="AW31:AW32"/>
    <mergeCell ref="AX31:AX32"/>
    <mergeCell ref="AY31:AY32"/>
    <mergeCell ref="AZ31:AZ32"/>
    <mergeCell ref="BA31:BA32"/>
    <mergeCell ref="BB31:BB32"/>
    <mergeCell ref="BC31:BC32"/>
    <mergeCell ref="BD31:BD32"/>
    <mergeCell ref="BE31:BE32"/>
    <mergeCell ref="AY29:AY30"/>
    <mergeCell ref="AZ29:AZ30"/>
    <mergeCell ref="BA29:BA30"/>
    <mergeCell ref="BB29:BB30"/>
    <mergeCell ref="BC29:BC30"/>
    <mergeCell ref="AU29:AU30"/>
    <mergeCell ref="BG31:BG32"/>
    <mergeCell ref="AS33:AS34"/>
    <mergeCell ref="AT33:AT34"/>
    <mergeCell ref="AU33:AU34"/>
    <mergeCell ref="AV33:AV34"/>
    <mergeCell ref="AW33:AW34"/>
    <mergeCell ref="AX33:AX34"/>
    <mergeCell ref="AY33:AY34"/>
    <mergeCell ref="AZ33:AZ34"/>
    <mergeCell ref="BA33:BA34"/>
    <mergeCell ref="BB33:BB34"/>
    <mergeCell ref="BC33:BC34"/>
    <mergeCell ref="BD33:BD34"/>
    <mergeCell ref="BE33:BE34"/>
    <mergeCell ref="BG33:BG34"/>
    <mergeCell ref="BB37:BB38"/>
    <mergeCell ref="BC37:BC38"/>
    <mergeCell ref="BD37:BD38"/>
    <mergeCell ref="AX35:AX36"/>
    <mergeCell ref="AY35:AY36"/>
    <mergeCell ref="AZ35:AZ36"/>
    <mergeCell ref="BA35:BA36"/>
    <mergeCell ref="BB35:BB36"/>
    <mergeCell ref="AS35:AS36"/>
    <mergeCell ref="AT35:AT36"/>
    <mergeCell ref="AU35:AU36"/>
    <mergeCell ref="AS37:AS38"/>
    <mergeCell ref="AT37:AT38"/>
    <mergeCell ref="AU37:AU38"/>
    <mergeCell ref="AV37:AV38"/>
    <mergeCell ref="AW37:AW38"/>
    <mergeCell ref="AX37:AX38"/>
    <mergeCell ref="AY37:AY38"/>
    <mergeCell ref="AZ37:AZ38"/>
    <mergeCell ref="BA37:BA38"/>
    <mergeCell ref="AV35:AV36"/>
    <mergeCell ref="AW35:AW36"/>
    <mergeCell ref="BC35:BC36"/>
    <mergeCell ref="BD35:BD36"/>
    <mergeCell ref="BE37:BE38"/>
    <mergeCell ref="BG37:BG38"/>
    <mergeCell ref="AR39:AR48"/>
    <mergeCell ref="AS39:AS40"/>
    <mergeCell ref="AT39:AT40"/>
    <mergeCell ref="AU39:AU40"/>
    <mergeCell ref="AV39:AV40"/>
    <mergeCell ref="AW39:AW40"/>
    <mergeCell ref="AX39:AX40"/>
    <mergeCell ref="AY39:AY40"/>
    <mergeCell ref="AZ39:AZ40"/>
    <mergeCell ref="BA39:BA40"/>
    <mergeCell ref="BB39:BB40"/>
    <mergeCell ref="BC39:BC40"/>
    <mergeCell ref="BD39:BD40"/>
    <mergeCell ref="BE39:BE40"/>
    <mergeCell ref="AV43:AV44"/>
    <mergeCell ref="AW43:AW44"/>
    <mergeCell ref="BB41:BB42"/>
    <mergeCell ref="BC41:BC42"/>
    <mergeCell ref="BD41:BD42"/>
    <mergeCell ref="BE41:BE42"/>
    <mergeCell ref="BG41:BG42"/>
    <mergeCell ref="AW41:AW42"/>
    <mergeCell ref="AX41:AX42"/>
    <mergeCell ref="AY41:AY42"/>
    <mergeCell ref="AZ41:AZ42"/>
    <mergeCell ref="BA41:BA42"/>
    <mergeCell ref="BC43:BC44"/>
    <mergeCell ref="BD43:BD44"/>
    <mergeCell ref="BE43:BE44"/>
    <mergeCell ref="BG43:BG44"/>
    <mergeCell ref="AS45:AS46"/>
    <mergeCell ref="AT45:AT46"/>
    <mergeCell ref="AU45:AU46"/>
    <mergeCell ref="AV45:AV46"/>
    <mergeCell ref="AW45:AW46"/>
    <mergeCell ref="AX45:AX46"/>
    <mergeCell ref="AY45:AY46"/>
    <mergeCell ref="AZ45:AZ46"/>
    <mergeCell ref="BA45:BA46"/>
    <mergeCell ref="BB45:BB46"/>
    <mergeCell ref="BC45:BC46"/>
    <mergeCell ref="BD45:BD46"/>
    <mergeCell ref="AX43:AX44"/>
    <mergeCell ref="AY43:AY44"/>
    <mergeCell ref="AZ43:AZ44"/>
    <mergeCell ref="BA43:BA44"/>
    <mergeCell ref="BB43:BB44"/>
    <mergeCell ref="AS43:AS44"/>
    <mergeCell ref="AT43:AT44"/>
    <mergeCell ref="AU43:AU44"/>
    <mergeCell ref="BE45:BE46"/>
    <mergeCell ref="BG45:BG46"/>
    <mergeCell ref="AS47:AS48"/>
    <mergeCell ref="AT47:AT48"/>
    <mergeCell ref="AU47:AU48"/>
    <mergeCell ref="AV47:AV48"/>
    <mergeCell ref="AW47:AW48"/>
    <mergeCell ref="AX47:AX48"/>
    <mergeCell ref="AY47:AY48"/>
    <mergeCell ref="AZ47:AZ48"/>
    <mergeCell ref="BA47:BA48"/>
    <mergeCell ref="BB47:BB48"/>
    <mergeCell ref="BC47:BC48"/>
    <mergeCell ref="BD47:BD48"/>
    <mergeCell ref="BE47:BE48"/>
    <mergeCell ref="BG47:BG48"/>
    <mergeCell ref="AR61:AT61"/>
    <mergeCell ref="AR62:AT62"/>
    <mergeCell ref="BD57:BD58"/>
    <mergeCell ref="BE57:BE58"/>
    <mergeCell ref="BG57:BG58"/>
    <mergeCell ref="AR59:AT59"/>
    <mergeCell ref="AR60:AT60"/>
    <mergeCell ref="AY57:AY58"/>
    <mergeCell ref="AZ57:AZ58"/>
    <mergeCell ref="BA57:BA58"/>
    <mergeCell ref="BB57:BB58"/>
    <mergeCell ref="BC57:BC58"/>
    <mergeCell ref="AR57:AT58"/>
    <mergeCell ref="AU57:AU58"/>
    <mergeCell ref="AV57:AV58"/>
    <mergeCell ref="AW57:AW58"/>
    <mergeCell ref="AX57:AX58"/>
  </mergeCells>
  <phoneticPr fontId="5"/>
  <conditionalFormatting sqref="B11:B30 E11:AK30 F37:AK49">
    <cfRule type="containsBlanks" dxfId="122" priority="32" stopIfTrue="1">
      <formula>LEN(TRIM(B11))=0</formula>
    </cfRule>
  </conditionalFormatting>
  <conditionalFormatting sqref="G53:V53">
    <cfRule type="containsBlanks" dxfId="121" priority="29" stopIfTrue="1">
      <formula>LEN(TRIM(G53))=0</formula>
    </cfRule>
  </conditionalFormatting>
  <conditionalFormatting sqref="G7:AK10 G36:AK36">
    <cfRule type="expression" dxfId="119" priority="13" stopIfTrue="1">
      <formula>WEEKDAY(G7,1)=1</formula>
    </cfRule>
    <cfRule type="expression" dxfId="118" priority="14" stopIfTrue="1">
      <formula>WEEKDAY(G7,1)=7</formula>
    </cfRule>
  </conditionalFormatting>
  <conditionalFormatting sqref="G33:AK33">
    <cfRule type="containsBlanks" dxfId="117" priority="30" stopIfTrue="1">
      <formula>LEN(TRIM(G33))=0</formula>
    </cfRule>
  </conditionalFormatting>
  <conditionalFormatting sqref="AE5 AM5">
    <cfRule type="containsBlanks" dxfId="116" priority="26" stopIfTrue="1">
      <formula>LEN(TRIM(AE5))=0</formula>
    </cfRule>
  </conditionalFormatting>
  <conditionalFormatting sqref="AS9:AS54 AU9:AU54">
    <cfRule type="containsBlanks" dxfId="115" priority="11">
      <formula>LEN(TRIM(AS9))=0</formula>
    </cfRule>
  </conditionalFormatting>
  <conditionalFormatting sqref="AW1:AW2">
    <cfRule type="containsBlanks" dxfId="114" priority="18" stopIfTrue="1">
      <formula>LEN(TRIM(AW1))=0</formula>
    </cfRule>
  </conditionalFormatting>
  <conditionalFormatting sqref="AZ9:AZ28 BB9:BB28 AV9:AV54 BG9:BG54 AX19:AX48 BD19:BE48">
    <cfRule type="containsBlanks" dxfId="113" priority="33">
      <formula>LEN(TRIM(AV9))=0</formula>
    </cfRule>
  </conditionalFormatting>
  <conditionalFormatting sqref="BC19:BC28">
    <cfRule type="containsBlanks" dxfId="112" priority="3" stopIfTrue="1">
      <formula>LEN(TRIM(BC19))=0</formula>
    </cfRule>
  </conditionalFormatting>
  <conditionalFormatting sqref="BF3 BF5">
    <cfRule type="containsBlanks" dxfId="111" priority="4">
      <formula>LEN(TRIM(BF3))=0</formula>
    </cfRule>
  </conditionalFormatting>
  <conditionalFormatting sqref="BF49:BF54">
    <cfRule type="containsBlanks" dxfId="110" priority="2">
      <formula>LEN(TRIM(BF49))=0</formula>
    </cfRule>
  </conditionalFormatting>
  <dataValidations count="5">
    <dataValidation type="list" allowBlank="1" showInputMessage="1" showErrorMessage="1" sqref="WWP983080:WXT983080 KE33:LI33 UA33:VE33 ADW33:AFA33 ANS33:AOW33 AXO33:AYS33 BHK33:BIO33 BRG33:BSK33 CBC33:CCG33 CKY33:CMC33 CUU33:CVY33 DEQ33:DFU33 DOM33:DPQ33 DYI33:DZM33 EIE33:EJI33 ESA33:ETE33 FBW33:FDA33 FLS33:FMW33 FVO33:FWS33 GFK33:GGO33 GPG33:GQK33 GZC33:HAG33 HIY33:HKC33 HSU33:HTY33 ICQ33:IDU33 IMM33:INQ33 IWI33:IXM33 JGE33:JHI33 JQA33:JRE33 JZW33:KBA33 KJS33:KKW33 KTO33:KUS33 LDK33:LEO33 LNG33:LOK33 LXC33:LYG33 MGY33:MIC33 MQU33:MRY33 NAQ33:NBU33 NKM33:NLQ33 NUI33:NVM33 OEE33:OFI33 OOA33:OPE33 OXW33:OZA33 PHS33:PIW33 PRO33:PSS33 QBK33:QCO33 QLG33:QMK33 QVC33:QWG33 REY33:RGC33 ROU33:RPY33 RYQ33:RZU33 SIM33:SJQ33 SSI33:STM33 TCE33:TDI33 TMA33:TNE33 TVW33:TXA33 UFS33:UGW33 UPO33:UQS33 UZK33:VAO33 VJG33:VKK33 VTC33:VUG33 WCY33:WEC33 WMU33:WNY33 WWQ33:WXU33 F65576:AK65576 KD65576:LH65576 TZ65576:VD65576 ADV65576:AEZ65576 ANR65576:AOV65576 AXN65576:AYR65576 BHJ65576:BIN65576 BRF65576:BSJ65576 CBB65576:CCF65576 CKX65576:CMB65576 CUT65576:CVX65576 DEP65576:DFT65576 DOL65576:DPP65576 DYH65576:DZL65576 EID65576:EJH65576 ERZ65576:ETD65576 FBV65576:FCZ65576 FLR65576:FMV65576 FVN65576:FWR65576 GFJ65576:GGN65576 GPF65576:GQJ65576 GZB65576:HAF65576 HIX65576:HKB65576 HST65576:HTX65576 ICP65576:IDT65576 IML65576:INP65576 IWH65576:IXL65576 JGD65576:JHH65576 JPZ65576:JRD65576 JZV65576:KAZ65576 KJR65576:KKV65576 KTN65576:KUR65576 LDJ65576:LEN65576 LNF65576:LOJ65576 LXB65576:LYF65576 MGX65576:MIB65576 MQT65576:MRX65576 NAP65576:NBT65576 NKL65576:NLP65576 NUH65576:NVL65576 OED65576:OFH65576 ONZ65576:OPD65576 OXV65576:OYZ65576 PHR65576:PIV65576 PRN65576:PSR65576 QBJ65576:QCN65576 QLF65576:QMJ65576 QVB65576:QWF65576 REX65576:RGB65576 ROT65576:RPX65576 RYP65576:RZT65576 SIL65576:SJP65576 SSH65576:STL65576 TCD65576:TDH65576 TLZ65576:TND65576 TVV65576:TWZ65576 UFR65576:UGV65576 UPN65576:UQR65576 UZJ65576:VAN65576 VJF65576:VKJ65576 VTB65576:VUF65576 WCX65576:WEB65576 WMT65576:WNX65576 WWP65576:WXT65576 F131112:AK131112 KD131112:LH131112 TZ131112:VD131112 ADV131112:AEZ131112 ANR131112:AOV131112 AXN131112:AYR131112 BHJ131112:BIN131112 BRF131112:BSJ131112 CBB131112:CCF131112 CKX131112:CMB131112 CUT131112:CVX131112 DEP131112:DFT131112 DOL131112:DPP131112 DYH131112:DZL131112 EID131112:EJH131112 ERZ131112:ETD131112 FBV131112:FCZ131112 FLR131112:FMV131112 FVN131112:FWR131112 GFJ131112:GGN131112 GPF131112:GQJ131112 GZB131112:HAF131112 HIX131112:HKB131112 HST131112:HTX131112 ICP131112:IDT131112 IML131112:INP131112 IWH131112:IXL131112 JGD131112:JHH131112 JPZ131112:JRD131112 JZV131112:KAZ131112 KJR131112:KKV131112 KTN131112:KUR131112 LDJ131112:LEN131112 LNF131112:LOJ131112 LXB131112:LYF131112 MGX131112:MIB131112 MQT131112:MRX131112 NAP131112:NBT131112 NKL131112:NLP131112 NUH131112:NVL131112 OED131112:OFH131112 ONZ131112:OPD131112 OXV131112:OYZ131112 PHR131112:PIV131112 PRN131112:PSR131112 QBJ131112:QCN131112 QLF131112:QMJ131112 QVB131112:QWF131112 REX131112:RGB131112 ROT131112:RPX131112 RYP131112:RZT131112 SIL131112:SJP131112 SSH131112:STL131112 TCD131112:TDH131112 TLZ131112:TND131112 TVV131112:TWZ131112 UFR131112:UGV131112 UPN131112:UQR131112 UZJ131112:VAN131112 VJF131112:VKJ131112 VTB131112:VUF131112 WCX131112:WEB131112 WMT131112:WNX131112 WWP131112:WXT131112 F196648:AK196648 KD196648:LH196648 TZ196648:VD196648 ADV196648:AEZ196648 ANR196648:AOV196648 AXN196648:AYR196648 BHJ196648:BIN196648 BRF196648:BSJ196648 CBB196648:CCF196648 CKX196648:CMB196648 CUT196648:CVX196648 DEP196648:DFT196648 DOL196648:DPP196648 DYH196648:DZL196648 EID196648:EJH196648 ERZ196648:ETD196648 FBV196648:FCZ196648 FLR196648:FMV196648 FVN196648:FWR196648 GFJ196648:GGN196648 GPF196648:GQJ196648 GZB196648:HAF196648 HIX196648:HKB196648 HST196648:HTX196648 ICP196648:IDT196648 IML196648:INP196648 IWH196648:IXL196648 JGD196648:JHH196648 JPZ196648:JRD196648 JZV196648:KAZ196648 KJR196648:KKV196648 KTN196648:KUR196648 LDJ196648:LEN196648 LNF196648:LOJ196648 LXB196648:LYF196648 MGX196648:MIB196648 MQT196648:MRX196648 NAP196648:NBT196648 NKL196648:NLP196648 NUH196648:NVL196648 OED196648:OFH196648 ONZ196648:OPD196648 OXV196648:OYZ196648 PHR196648:PIV196648 PRN196648:PSR196648 QBJ196648:QCN196648 QLF196648:QMJ196648 QVB196648:QWF196648 REX196648:RGB196648 ROT196648:RPX196648 RYP196648:RZT196648 SIL196648:SJP196648 SSH196648:STL196648 TCD196648:TDH196648 TLZ196648:TND196648 TVV196648:TWZ196648 UFR196648:UGV196648 UPN196648:UQR196648 UZJ196648:VAN196648 VJF196648:VKJ196648 VTB196648:VUF196648 WCX196648:WEB196648 WMT196648:WNX196648 WWP196648:WXT196648 F262184:AK262184 KD262184:LH262184 TZ262184:VD262184 ADV262184:AEZ262184 ANR262184:AOV262184 AXN262184:AYR262184 BHJ262184:BIN262184 BRF262184:BSJ262184 CBB262184:CCF262184 CKX262184:CMB262184 CUT262184:CVX262184 DEP262184:DFT262184 DOL262184:DPP262184 DYH262184:DZL262184 EID262184:EJH262184 ERZ262184:ETD262184 FBV262184:FCZ262184 FLR262184:FMV262184 FVN262184:FWR262184 GFJ262184:GGN262184 GPF262184:GQJ262184 GZB262184:HAF262184 HIX262184:HKB262184 HST262184:HTX262184 ICP262184:IDT262184 IML262184:INP262184 IWH262184:IXL262184 JGD262184:JHH262184 JPZ262184:JRD262184 JZV262184:KAZ262184 KJR262184:KKV262184 KTN262184:KUR262184 LDJ262184:LEN262184 LNF262184:LOJ262184 LXB262184:LYF262184 MGX262184:MIB262184 MQT262184:MRX262184 NAP262184:NBT262184 NKL262184:NLP262184 NUH262184:NVL262184 OED262184:OFH262184 ONZ262184:OPD262184 OXV262184:OYZ262184 PHR262184:PIV262184 PRN262184:PSR262184 QBJ262184:QCN262184 QLF262184:QMJ262184 QVB262184:QWF262184 REX262184:RGB262184 ROT262184:RPX262184 RYP262184:RZT262184 SIL262184:SJP262184 SSH262184:STL262184 TCD262184:TDH262184 TLZ262184:TND262184 TVV262184:TWZ262184 UFR262184:UGV262184 UPN262184:UQR262184 UZJ262184:VAN262184 VJF262184:VKJ262184 VTB262184:VUF262184 WCX262184:WEB262184 WMT262184:WNX262184 WWP262184:WXT262184 F327720:AK327720 KD327720:LH327720 TZ327720:VD327720 ADV327720:AEZ327720 ANR327720:AOV327720 AXN327720:AYR327720 BHJ327720:BIN327720 BRF327720:BSJ327720 CBB327720:CCF327720 CKX327720:CMB327720 CUT327720:CVX327720 DEP327720:DFT327720 DOL327720:DPP327720 DYH327720:DZL327720 EID327720:EJH327720 ERZ327720:ETD327720 FBV327720:FCZ327720 FLR327720:FMV327720 FVN327720:FWR327720 GFJ327720:GGN327720 GPF327720:GQJ327720 GZB327720:HAF327720 HIX327720:HKB327720 HST327720:HTX327720 ICP327720:IDT327720 IML327720:INP327720 IWH327720:IXL327720 JGD327720:JHH327720 JPZ327720:JRD327720 JZV327720:KAZ327720 KJR327720:KKV327720 KTN327720:KUR327720 LDJ327720:LEN327720 LNF327720:LOJ327720 LXB327720:LYF327720 MGX327720:MIB327720 MQT327720:MRX327720 NAP327720:NBT327720 NKL327720:NLP327720 NUH327720:NVL327720 OED327720:OFH327720 ONZ327720:OPD327720 OXV327720:OYZ327720 PHR327720:PIV327720 PRN327720:PSR327720 QBJ327720:QCN327720 QLF327720:QMJ327720 QVB327720:QWF327720 REX327720:RGB327720 ROT327720:RPX327720 RYP327720:RZT327720 SIL327720:SJP327720 SSH327720:STL327720 TCD327720:TDH327720 TLZ327720:TND327720 TVV327720:TWZ327720 UFR327720:UGV327720 UPN327720:UQR327720 UZJ327720:VAN327720 VJF327720:VKJ327720 VTB327720:VUF327720 WCX327720:WEB327720 WMT327720:WNX327720 WWP327720:WXT327720 F393256:AK393256 KD393256:LH393256 TZ393256:VD393256 ADV393256:AEZ393256 ANR393256:AOV393256 AXN393256:AYR393256 BHJ393256:BIN393256 BRF393256:BSJ393256 CBB393256:CCF393256 CKX393256:CMB393256 CUT393256:CVX393256 DEP393256:DFT393256 DOL393256:DPP393256 DYH393256:DZL393256 EID393256:EJH393256 ERZ393256:ETD393256 FBV393256:FCZ393256 FLR393256:FMV393256 FVN393256:FWR393256 GFJ393256:GGN393256 GPF393256:GQJ393256 GZB393256:HAF393256 HIX393256:HKB393256 HST393256:HTX393256 ICP393256:IDT393256 IML393256:INP393256 IWH393256:IXL393256 JGD393256:JHH393256 JPZ393256:JRD393256 JZV393256:KAZ393256 KJR393256:KKV393256 KTN393256:KUR393256 LDJ393256:LEN393256 LNF393256:LOJ393256 LXB393256:LYF393256 MGX393256:MIB393256 MQT393256:MRX393256 NAP393256:NBT393256 NKL393256:NLP393256 NUH393256:NVL393256 OED393256:OFH393256 ONZ393256:OPD393256 OXV393256:OYZ393256 PHR393256:PIV393256 PRN393256:PSR393256 QBJ393256:QCN393256 QLF393256:QMJ393256 QVB393256:QWF393256 REX393256:RGB393256 ROT393256:RPX393256 RYP393256:RZT393256 SIL393256:SJP393256 SSH393256:STL393256 TCD393256:TDH393256 TLZ393256:TND393256 TVV393256:TWZ393256 UFR393256:UGV393256 UPN393256:UQR393256 UZJ393256:VAN393256 VJF393256:VKJ393256 VTB393256:VUF393256 WCX393256:WEB393256 WMT393256:WNX393256 WWP393256:WXT393256 F458792:AK458792 KD458792:LH458792 TZ458792:VD458792 ADV458792:AEZ458792 ANR458792:AOV458792 AXN458792:AYR458792 BHJ458792:BIN458792 BRF458792:BSJ458792 CBB458792:CCF458792 CKX458792:CMB458792 CUT458792:CVX458792 DEP458792:DFT458792 DOL458792:DPP458792 DYH458792:DZL458792 EID458792:EJH458792 ERZ458792:ETD458792 FBV458792:FCZ458792 FLR458792:FMV458792 FVN458792:FWR458792 GFJ458792:GGN458792 GPF458792:GQJ458792 GZB458792:HAF458792 HIX458792:HKB458792 HST458792:HTX458792 ICP458792:IDT458792 IML458792:INP458792 IWH458792:IXL458792 JGD458792:JHH458792 JPZ458792:JRD458792 JZV458792:KAZ458792 KJR458792:KKV458792 KTN458792:KUR458792 LDJ458792:LEN458792 LNF458792:LOJ458792 LXB458792:LYF458792 MGX458792:MIB458792 MQT458792:MRX458792 NAP458792:NBT458792 NKL458792:NLP458792 NUH458792:NVL458792 OED458792:OFH458792 ONZ458792:OPD458792 OXV458792:OYZ458792 PHR458792:PIV458792 PRN458792:PSR458792 QBJ458792:QCN458792 QLF458792:QMJ458792 QVB458792:QWF458792 REX458792:RGB458792 ROT458792:RPX458792 RYP458792:RZT458792 SIL458792:SJP458792 SSH458792:STL458792 TCD458792:TDH458792 TLZ458792:TND458792 TVV458792:TWZ458792 UFR458792:UGV458792 UPN458792:UQR458792 UZJ458792:VAN458792 VJF458792:VKJ458792 VTB458792:VUF458792 WCX458792:WEB458792 WMT458792:WNX458792 WWP458792:WXT458792 F524328:AK524328 KD524328:LH524328 TZ524328:VD524328 ADV524328:AEZ524328 ANR524328:AOV524328 AXN524328:AYR524328 BHJ524328:BIN524328 BRF524328:BSJ524328 CBB524328:CCF524328 CKX524328:CMB524328 CUT524328:CVX524328 DEP524328:DFT524328 DOL524328:DPP524328 DYH524328:DZL524328 EID524328:EJH524328 ERZ524328:ETD524328 FBV524328:FCZ524328 FLR524328:FMV524328 FVN524328:FWR524328 GFJ524328:GGN524328 GPF524328:GQJ524328 GZB524328:HAF524328 HIX524328:HKB524328 HST524328:HTX524328 ICP524328:IDT524328 IML524328:INP524328 IWH524328:IXL524328 JGD524328:JHH524328 JPZ524328:JRD524328 JZV524328:KAZ524328 KJR524328:KKV524328 KTN524328:KUR524328 LDJ524328:LEN524328 LNF524328:LOJ524328 LXB524328:LYF524328 MGX524328:MIB524328 MQT524328:MRX524328 NAP524328:NBT524328 NKL524328:NLP524328 NUH524328:NVL524328 OED524328:OFH524328 ONZ524328:OPD524328 OXV524328:OYZ524328 PHR524328:PIV524328 PRN524328:PSR524328 QBJ524328:QCN524328 QLF524328:QMJ524328 QVB524328:QWF524328 REX524328:RGB524328 ROT524328:RPX524328 RYP524328:RZT524328 SIL524328:SJP524328 SSH524328:STL524328 TCD524328:TDH524328 TLZ524328:TND524328 TVV524328:TWZ524328 UFR524328:UGV524328 UPN524328:UQR524328 UZJ524328:VAN524328 VJF524328:VKJ524328 VTB524328:VUF524328 WCX524328:WEB524328 WMT524328:WNX524328 WWP524328:WXT524328 F589864:AK589864 KD589864:LH589864 TZ589864:VD589864 ADV589864:AEZ589864 ANR589864:AOV589864 AXN589864:AYR589864 BHJ589864:BIN589864 BRF589864:BSJ589864 CBB589864:CCF589864 CKX589864:CMB589864 CUT589864:CVX589864 DEP589864:DFT589864 DOL589864:DPP589864 DYH589864:DZL589864 EID589864:EJH589864 ERZ589864:ETD589864 FBV589864:FCZ589864 FLR589864:FMV589864 FVN589864:FWR589864 GFJ589864:GGN589864 GPF589864:GQJ589864 GZB589864:HAF589864 HIX589864:HKB589864 HST589864:HTX589864 ICP589864:IDT589864 IML589864:INP589864 IWH589864:IXL589864 JGD589864:JHH589864 JPZ589864:JRD589864 JZV589864:KAZ589864 KJR589864:KKV589864 KTN589864:KUR589864 LDJ589864:LEN589864 LNF589864:LOJ589864 LXB589864:LYF589864 MGX589864:MIB589864 MQT589864:MRX589864 NAP589864:NBT589864 NKL589864:NLP589864 NUH589864:NVL589864 OED589864:OFH589864 ONZ589864:OPD589864 OXV589864:OYZ589864 PHR589864:PIV589864 PRN589864:PSR589864 QBJ589864:QCN589864 QLF589864:QMJ589864 QVB589864:QWF589864 REX589864:RGB589864 ROT589864:RPX589864 RYP589864:RZT589864 SIL589864:SJP589864 SSH589864:STL589864 TCD589864:TDH589864 TLZ589864:TND589864 TVV589864:TWZ589864 UFR589864:UGV589864 UPN589864:UQR589864 UZJ589864:VAN589864 VJF589864:VKJ589864 VTB589864:VUF589864 WCX589864:WEB589864 WMT589864:WNX589864 WWP589864:WXT589864 F655400:AK655400 KD655400:LH655400 TZ655400:VD655400 ADV655400:AEZ655400 ANR655400:AOV655400 AXN655400:AYR655400 BHJ655400:BIN655400 BRF655400:BSJ655400 CBB655400:CCF655400 CKX655400:CMB655400 CUT655400:CVX655400 DEP655400:DFT655400 DOL655400:DPP655400 DYH655400:DZL655400 EID655400:EJH655400 ERZ655400:ETD655400 FBV655400:FCZ655400 FLR655400:FMV655400 FVN655400:FWR655400 GFJ655400:GGN655400 GPF655400:GQJ655400 GZB655400:HAF655400 HIX655400:HKB655400 HST655400:HTX655400 ICP655400:IDT655400 IML655400:INP655400 IWH655400:IXL655400 JGD655400:JHH655400 JPZ655400:JRD655400 JZV655400:KAZ655400 KJR655400:KKV655400 KTN655400:KUR655400 LDJ655400:LEN655400 LNF655400:LOJ655400 LXB655400:LYF655400 MGX655400:MIB655400 MQT655400:MRX655400 NAP655400:NBT655400 NKL655400:NLP655400 NUH655400:NVL655400 OED655400:OFH655400 ONZ655400:OPD655400 OXV655400:OYZ655400 PHR655400:PIV655400 PRN655400:PSR655400 QBJ655400:QCN655400 QLF655400:QMJ655400 QVB655400:QWF655400 REX655400:RGB655400 ROT655400:RPX655400 RYP655400:RZT655400 SIL655400:SJP655400 SSH655400:STL655400 TCD655400:TDH655400 TLZ655400:TND655400 TVV655400:TWZ655400 UFR655400:UGV655400 UPN655400:UQR655400 UZJ655400:VAN655400 VJF655400:VKJ655400 VTB655400:VUF655400 WCX655400:WEB655400 WMT655400:WNX655400 WWP655400:WXT655400 F720936:AK720936 KD720936:LH720936 TZ720936:VD720936 ADV720936:AEZ720936 ANR720936:AOV720936 AXN720936:AYR720936 BHJ720936:BIN720936 BRF720936:BSJ720936 CBB720936:CCF720936 CKX720936:CMB720936 CUT720936:CVX720936 DEP720936:DFT720936 DOL720936:DPP720936 DYH720936:DZL720936 EID720936:EJH720936 ERZ720936:ETD720936 FBV720936:FCZ720936 FLR720936:FMV720936 FVN720936:FWR720936 GFJ720936:GGN720936 GPF720936:GQJ720936 GZB720936:HAF720936 HIX720936:HKB720936 HST720936:HTX720936 ICP720936:IDT720936 IML720936:INP720936 IWH720936:IXL720936 JGD720936:JHH720936 JPZ720936:JRD720936 JZV720936:KAZ720936 KJR720936:KKV720936 KTN720936:KUR720936 LDJ720936:LEN720936 LNF720936:LOJ720936 LXB720936:LYF720936 MGX720936:MIB720936 MQT720936:MRX720936 NAP720936:NBT720936 NKL720936:NLP720936 NUH720936:NVL720936 OED720936:OFH720936 ONZ720936:OPD720936 OXV720936:OYZ720936 PHR720936:PIV720936 PRN720936:PSR720936 QBJ720936:QCN720936 QLF720936:QMJ720936 QVB720936:QWF720936 REX720936:RGB720936 ROT720936:RPX720936 RYP720936:RZT720936 SIL720936:SJP720936 SSH720936:STL720936 TCD720936:TDH720936 TLZ720936:TND720936 TVV720936:TWZ720936 UFR720936:UGV720936 UPN720936:UQR720936 UZJ720936:VAN720936 VJF720936:VKJ720936 VTB720936:VUF720936 WCX720936:WEB720936 WMT720936:WNX720936 WWP720936:WXT720936 F786472:AK786472 KD786472:LH786472 TZ786472:VD786472 ADV786472:AEZ786472 ANR786472:AOV786472 AXN786472:AYR786472 BHJ786472:BIN786472 BRF786472:BSJ786472 CBB786472:CCF786472 CKX786472:CMB786472 CUT786472:CVX786472 DEP786472:DFT786472 DOL786472:DPP786472 DYH786472:DZL786472 EID786472:EJH786472 ERZ786472:ETD786472 FBV786472:FCZ786472 FLR786472:FMV786472 FVN786472:FWR786472 GFJ786472:GGN786472 GPF786472:GQJ786472 GZB786472:HAF786472 HIX786472:HKB786472 HST786472:HTX786472 ICP786472:IDT786472 IML786472:INP786472 IWH786472:IXL786472 JGD786472:JHH786472 JPZ786472:JRD786472 JZV786472:KAZ786472 KJR786472:KKV786472 KTN786472:KUR786472 LDJ786472:LEN786472 LNF786472:LOJ786472 LXB786472:LYF786472 MGX786472:MIB786472 MQT786472:MRX786472 NAP786472:NBT786472 NKL786472:NLP786472 NUH786472:NVL786472 OED786472:OFH786472 ONZ786472:OPD786472 OXV786472:OYZ786472 PHR786472:PIV786472 PRN786472:PSR786472 QBJ786472:QCN786472 QLF786472:QMJ786472 QVB786472:QWF786472 REX786472:RGB786472 ROT786472:RPX786472 RYP786472:RZT786472 SIL786472:SJP786472 SSH786472:STL786472 TCD786472:TDH786472 TLZ786472:TND786472 TVV786472:TWZ786472 UFR786472:UGV786472 UPN786472:UQR786472 UZJ786472:VAN786472 VJF786472:VKJ786472 VTB786472:VUF786472 WCX786472:WEB786472 WMT786472:WNX786472 WWP786472:WXT786472 F852008:AK852008 KD852008:LH852008 TZ852008:VD852008 ADV852008:AEZ852008 ANR852008:AOV852008 AXN852008:AYR852008 BHJ852008:BIN852008 BRF852008:BSJ852008 CBB852008:CCF852008 CKX852008:CMB852008 CUT852008:CVX852008 DEP852008:DFT852008 DOL852008:DPP852008 DYH852008:DZL852008 EID852008:EJH852008 ERZ852008:ETD852008 FBV852008:FCZ852008 FLR852008:FMV852008 FVN852008:FWR852008 GFJ852008:GGN852008 GPF852008:GQJ852008 GZB852008:HAF852008 HIX852008:HKB852008 HST852008:HTX852008 ICP852008:IDT852008 IML852008:INP852008 IWH852008:IXL852008 JGD852008:JHH852008 JPZ852008:JRD852008 JZV852008:KAZ852008 KJR852008:KKV852008 KTN852008:KUR852008 LDJ852008:LEN852008 LNF852008:LOJ852008 LXB852008:LYF852008 MGX852008:MIB852008 MQT852008:MRX852008 NAP852008:NBT852008 NKL852008:NLP852008 NUH852008:NVL852008 OED852008:OFH852008 ONZ852008:OPD852008 OXV852008:OYZ852008 PHR852008:PIV852008 PRN852008:PSR852008 QBJ852008:QCN852008 QLF852008:QMJ852008 QVB852008:QWF852008 REX852008:RGB852008 ROT852008:RPX852008 RYP852008:RZT852008 SIL852008:SJP852008 SSH852008:STL852008 TCD852008:TDH852008 TLZ852008:TND852008 TVV852008:TWZ852008 UFR852008:UGV852008 UPN852008:UQR852008 UZJ852008:VAN852008 VJF852008:VKJ852008 VTB852008:VUF852008 WCX852008:WEB852008 WMT852008:WNX852008 WWP852008:WXT852008 F917544:AK917544 KD917544:LH917544 TZ917544:VD917544 ADV917544:AEZ917544 ANR917544:AOV917544 AXN917544:AYR917544 BHJ917544:BIN917544 BRF917544:BSJ917544 CBB917544:CCF917544 CKX917544:CMB917544 CUT917544:CVX917544 DEP917544:DFT917544 DOL917544:DPP917544 DYH917544:DZL917544 EID917544:EJH917544 ERZ917544:ETD917544 FBV917544:FCZ917544 FLR917544:FMV917544 FVN917544:FWR917544 GFJ917544:GGN917544 GPF917544:GQJ917544 GZB917544:HAF917544 HIX917544:HKB917544 HST917544:HTX917544 ICP917544:IDT917544 IML917544:INP917544 IWH917544:IXL917544 JGD917544:JHH917544 JPZ917544:JRD917544 JZV917544:KAZ917544 KJR917544:KKV917544 KTN917544:KUR917544 LDJ917544:LEN917544 LNF917544:LOJ917544 LXB917544:LYF917544 MGX917544:MIB917544 MQT917544:MRX917544 NAP917544:NBT917544 NKL917544:NLP917544 NUH917544:NVL917544 OED917544:OFH917544 ONZ917544:OPD917544 OXV917544:OYZ917544 PHR917544:PIV917544 PRN917544:PSR917544 QBJ917544:QCN917544 QLF917544:QMJ917544 QVB917544:QWF917544 REX917544:RGB917544 ROT917544:RPX917544 RYP917544:RZT917544 SIL917544:SJP917544 SSH917544:STL917544 TCD917544:TDH917544 TLZ917544:TND917544 TVV917544:TWZ917544 UFR917544:UGV917544 UPN917544:UQR917544 UZJ917544:VAN917544 VJF917544:VKJ917544 VTB917544:VUF917544 WCX917544:WEB917544 WMT917544:WNX917544 WWP917544:WXT917544 F983080:AK983080 KD983080:LH983080 TZ983080:VD983080 ADV983080:AEZ983080 ANR983080:AOV983080 AXN983080:AYR983080 BHJ983080:BIN983080 BRF983080:BSJ983080 CBB983080:CCF983080 CKX983080:CMB983080 CUT983080:CVX983080 DEP983080:DFT983080 DOL983080:DPP983080 DYH983080:DZL983080 EID983080:EJH983080 ERZ983080:ETD983080 FBV983080:FCZ983080 FLR983080:FMV983080 FVN983080:FWR983080 GFJ983080:GGN983080 GPF983080:GQJ983080 GZB983080:HAF983080 HIX983080:HKB983080 HST983080:HTX983080 ICP983080:IDT983080 IML983080:INP983080 IWH983080:IXL983080 JGD983080:JHH983080 JPZ983080:JRD983080 JZV983080:KAZ983080 KJR983080:KKV983080 KTN983080:KUR983080 LDJ983080:LEN983080 LNF983080:LOJ983080 LXB983080:LYF983080 MGX983080:MIB983080 MQT983080:MRX983080 NAP983080:NBT983080 NKL983080:NLP983080 NUH983080:NVL983080 OED983080:OFH983080 ONZ983080:OPD983080 OXV983080:OYZ983080 PHR983080:PIV983080 PRN983080:PSR983080 QBJ983080:QCN983080 QLF983080:QMJ983080 QVB983080:QWF983080 REX983080:RGB983080 ROT983080:RPX983080 RYP983080:RZT983080 SIL983080:SJP983080 SSH983080:STL983080 TCD983080:TDH983080 TLZ983080:TND983080 TVV983080:TWZ983080 UFR983080:UGV983080 UPN983080:UQR983080 UZJ983080:VAN983080 VJF983080:VKJ983080 VTB983080:VUF983080 WCX983080:WEB983080 WMT983080:WNX983080 G33:AK33" xr:uid="{00000000-0002-0000-0100-000000000000}">
      <formula1>"○,無"</formula1>
    </dataValidation>
    <dataValidation type="list" allowBlank="1" showInputMessage="1" showErrorMessage="1" sqref="WWP983058:WXT983077 KE11:LI30 UA11:VE30 ADW11:AFA30 ANS11:AOW30 AXO11:AYS30 BHK11:BIO30 BRG11:BSK30 CBC11:CCG30 CKY11:CMC30 CUU11:CVY30 DEQ11:DFU30 DOM11:DPQ30 DYI11:DZM30 EIE11:EJI30 ESA11:ETE30 FBW11:FDA30 FLS11:FMW30 FVO11:FWS30 GFK11:GGO30 GPG11:GQK30 GZC11:HAG30 HIY11:HKC30 HSU11:HTY30 ICQ11:IDU30 IMM11:INQ30 IWI11:IXM30 JGE11:JHI30 JQA11:JRE30 JZW11:KBA30 KJS11:KKW30 KTO11:KUS30 LDK11:LEO30 LNG11:LOK30 LXC11:LYG30 MGY11:MIC30 MQU11:MRY30 NAQ11:NBU30 NKM11:NLQ30 NUI11:NVM30 OEE11:OFI30 OOA11:OPE30 OXW11:OZA30 PHS11:PIW30 PRO11:PSS30 QBK11:QCO30 QLG11:QMK30 QVC11:QWG30 REY11:RGC30 ROU11:RPY30 RYQ11:RZU30 SIM11:SJQ30 SSI11:STM30 TCE11:TDI30 TMA11:TNE30 TVW11:TXA30 UFS11:UGW30 UPO11:UQS30 UZK11:VAO30 VJG11:VKK30 VTC11:VUG30 WCY11:WEC30 WMU11:WNY30 WWQ11:WXU30 F65554:AK65573 KD65554:LH65573 TZ65554:VD65573 ADV65554:AEZ65573 ANR65554:AOV65573 AXN65554:AYR65573 BHJ65554:BIN65573 BRF65554:BSJ65573 CBB65554:CCF65573 CKX65554:CMB65573 CUT65554:CVX65573 DEP65554:DFT65573 DOL65554:DPP65573 DYH65554:DZL65573 EID65554:EJH65573 ERZ65554:ETD65573 FBV65554:FCZ65573 FLR65554:FMV65573 FVN65554:FWR65573 GFJ65554:GGN65573 GPF65554:GQJ65573 GZB65554:HAF65573 HIX65554:HKB65573 HST65554:HTX65573 ICP65554:IDT65573 IML65554:INP65573 IWH65554:IXL65573 JGD65554:JHH65573 JPZ65554:JRD65573 JZV65554:KAZ65573 KJR65554:KKV65573 KTN65554:KUR65573 LDJ65554:LEN65573 LNF65554:LOJ65573 LXB65554:LYF65573 MGX65554:MIB65573 MQT65554:MRX65573 NAP65554:NBT65573 NKL65554:NLP65573 NUH65554:NVL65573 OED65554:OFH65573 ONZ65554:OPD65573 OXV65554:OYZ65573 PHR65554:PIV65573 PRN65554:PSR65573 QBJ65554:QCN65573 QLF65554:QMJ65573 QVB65554:QWF65573 REX65554:RGB65573 ROT65554:RPX65573 RYP65554:RZT65573 SIL65554:SJP65573 SSH65554:STL65573 TCD65554:TDH65573 TLZ65554:TND65573 TVV65554:TWZ65573 UFR65554:UGV65573 UPN65554:UQR65573 UZJ65554:VAN65573 VJF65554:VKJ65573 VTB65554:VUF65573 WCX65554:WEB65573 WMT65554:WNX65573 WWP65554:WXT65573 F131090:AK131109 KD131090:LH131109 TZ131090:VD131109 ADV131090:AEZ131109 ANR131090:AOV131109 AXN131090:AYR131109 BHJ131090:BIN131109 BRF131090:BSJ131109 CBB131090:CCF131109 CKX131090:CMB131109 CUT131090:CVX131109 DEP131090:DFT131109 DOL131090:DPP131109 DYH131090:DZL131109 EID131090:EJH131109 ERZ131090:ETD131109 FBV131090:FCZ131109 FLR131090:FMV131109 FVN131090:FWR131109 GFJ131090:GGN131109 GPF131090:GQJ131109 GZB131090:HAF131109 HIX131090:HKB131109 HST131090:HTX131109 ICP131090:IDT131109 IML131090:INP131109 IWH131090:IXL131109 JGD131090:JHH131109 JPZ131090:JRD131109 JZV131090:KAZ131109 KJR131090:KKV131109 KTN131090:KUR131109 LDJ131090:LEN131109 LNF131090:LOJ131109 LXB131090:LYF131109 MGX131090:MIB131109 MQT131090:MRX131109 NAP131090:NBT131109 NKL131090:NLP131109 NUH131090:NVL131109 OED131090:OFH131109 ONZ131090:OPD131109 OXV131090:OYZ131109 PHR131090:PIV131109 PRN131090:PSR131109 QBJ131090:QCN131109 QLF131090:QMJ131109 QVB131090:QWF131109 REX131090:RGB131109 ROT131090:RPX131109 RYP131090:RZT131109 SIL131090:SJP131109 SSH131090:STL131109 TCD131090:TDH131109 TLZ131090:TND131109 TVV131090:TWZ131109 UFR131090:UGV131109 UPN131090:UQR131109 UZJ131090:VAN131109 VJF131090:VKJ131109 VTB131090:VUF131109 WCX131090:WEB131109 WMT131090:WNX131109 WWP131090:WXT131109 F196626:AK196645 KD196626:LH196645 TZ196626:VD196645 ADV196626:AEZ196645 ANR196626:AOV196645 AXN196626:AYR196645 BHJ196626:BIN196645 BRF196626:BSJ196645 CBB196626:CCF196645 CKX196626:CMB196645 CUT196626:CVX196645 DEP196626:DFT196645 DOL196626:DPP196645 DYH196626:DZL196645 EID196626:EJH196645 ERZ196626:ETD196645 FBV196626:FCZ196645 FLR196626:FMV196645 FVN196626:FWR196645 GFJ196626:GGN196645 GPF196626:GQJ196645 GZB196626:HAF196645 HIX196626:HKB196645 HST196626:HTX196645 ICP196626:IDT196645 IML196626:INP196645 IWH196626:IXL196645 JGD196626:JHH196645 JPZ196626:JRD196645 JZV196626:KAZ196645 KJR196626:KKV196645 KTN196626:KUR196645 LDJ196626:LEN196645 LNF196626:LOJ196645 LXB196626:LYF196645 MGX196626:MIB196645 MQT196626:MRX196645 NAP196626:NBT196645 NKL196626:NLP196645 NUH196626:NVL196645 OED196626:OFH196645 ONZ196626:OPD196645 OXV196626:OYZ196645 PHR196626:PIV196645 PRN196626:PSR196645 QBJ196626:QCN196645 QLF196626:QMJ196645 QVB196626:QWF196645 REX196626:RGB196645 ROT196626:RPX196645 RYP196626:RZT196645 SIL196626:SJP196645 SSH196626:STL196645 TCD196626:TDH196645 TLZ196626:TND196645 TVV196626:TWZ196645 UFR196626:UGV196645 UPN196626:UQR196645 UZJ196626:VAN196645 VJF196626:VKJ196645 VTB196626:VUF196645 WCX196626:WEB196645 WMT196626:WNX196645 WWP196626:WXT196645 F262162:AK262181 KD262162:LH262181 TZ262162:VD262181 ADV262162:AEZ262181 ANR262162:AOV262181 AXN262162:AYR262181 BHJ262162:BIN262181 BRF262162:BSJ262181 CBB262162:CCF262181 CKX262162:CMB262181 CUT262162:CVX262181 DEP262162:DFT262181 DOL262162:DPP262181 DYH262162:DZL262181 EID262162:EJH262181 ERZ262162:ETD262181 FBV262162:FCZ262181 FLR262162:FMV262181 FVN262162:FWR262181 GFJ262162:GGN262181 GPF262162:GQJ262181 GZB262162:HAF262181 HIX262162:HKB262181 HST262162:HTX262181 ICP262162:IDT262181 IML262162:INP262181 IWH262162:IXL262181 JGD262162:JHH262181 JPZ262162:JRD262181 JZV262162:KAZ262181 KJR262162:KKV262181 KTN262162:KUR262181 LDJ262162:LEN262181 LNF262162:LOJ262181 LXB262162:LYF262181 MGX262162:MIB262181 MQT262162:MRX262181 NAP262162:NBT262181 NKL262162:NLP262181 NUH262162:NVL262181 OED262162:OFH262181 ONZ262162:OPD262181 OXV262162:OYZ262181 PHR262162:PIV262181 PRN262162:PSR262181 QBJ262162:QCN262181 QLF262162:QMJ262181 QVB262162:QWF262181 REX262162:RGB262181 ROT262162:RPX262181 RYP262162:RZT262181 SIL262162:SJP262181 SSH262162:STL262181 TCD262162:TDH262181 TLZ262162:TND262181 TVV262162:TWZ262181 UFR262162:UGV262181 UPN262162:UQR262181 UZJ262162:VAN262181 VJF262162:VKJ262181 VTB262162:VUF262181 WCX262162:WEB262181 WMT262162:WNX262181 WWP262162:WXT262181 F327698:AK327717 KD327698:LH327717 TZ327698:VD327717 ADV327698:AEZ327717 ANR327698:AOV327717 AXN327698:AYR327717 BHJ327698:BIN327717 BRF327698:BSJ327717 CBB327698:CCF327717 CKX327698:CMB327717 CUT327698:CVX327717 DEP327698:DFT327717 DOL327698:DPP327717 DYH327698:DZL327717 EID327698:EJH327717 ERZ327698:ETD327717 FBV327698:FCZ327717 FLR327698:FMV327717 FVN327698:FWR327717 GFJ327698:GGN327717 GPF327698:GQJ327717 GZB327698:HAF327717 HIX327698:HKB327717 HST327698:HTX327717 ICP327698:IDT327717 IML327698:INP327717 IWH327698:IXL327717 JGD327698:JHH327717 JPZ327698:JRD327717 JZV327698:KAZ327717 KJR327698:KKV327717 KTN327698:KUR327717 LDJ327698:LEN327717 LNF327698:LOJ327717 LXB327698:LYF327717 MGX327698:MIB327717 MQT327698:MRX327717 NAP327698:NBT327717 NKL327698:NLP327717 NUH327698:NVL327717 OED327698:OFH327717 ONZ327698:OPD327717 OXV327698:OYZ327717 PHR327698:PIV327717 PRN327698:PSR327717 QBJ327698:QCN327717 QLF327698:QMJ327717 QVB327698:QWF327717 REX327698:RGB327717 ROT327698:RPX327717 RYP327698:RZT327717 SIL327698:SJP327717 SSH327698:STL327717 TCD327698:TDH327717 TLZ327698:TND327717 TVV327698:TWZ327717 UFR327698:UGV327717 UPN327698:UQR327717 UZJ327698:VAN327717 VJF327698:VKJ327717 VTB327698:VUF327717 WCX327698:WEB327717 WMT327698:WNX327717 WWP327698:WXT327717 F393234:AK393253 KD393234:LH393253 TZ393234:VD393253 ADV393234:AEZ393253 ANR393234:AOV393253 AXN393234:AYR393253 BHJ393234:BIN393253 BRF393234:BSJ393253 CBB393234:CCF393253 CKX393234:CMB393253 CUT393234:CVX393253 DEP393234:DFT393253 DOL393234:DPP393253 DYH393234:DZL393253 EID393234:EJH393253 ERZ393234:ETD393253 FBV393234:FCZ393253 FLR393234:FMV393253 FVN393234:FWR393253 GFJ393234:GGN393253 GPF393234:GQJ393253 GZB393234:HAF393253 HIX393234:HKB393253 HST393234:HTX393253 ICP393234:IDT393253 IML393234:INP393253 IWH393234:IXL393253 JGD393234:JHH393253 JPZ393234:JRD393253 JZV393234:KAZ393253 KJR393234:KKV393253 KTN393234:KUR393253 LDJ393234:LEN393253 LNF393234:LOJ393253 LXB393234:LYF393253 MGX393234:MIB393253 MQT393234:MRX393253 NAP393234:NBT393253 NKL393234:NLP393253 NUH393234:NVL393253 OED393234:OFH393253 ONZ393234:OPD393253 OXV393234:OYZ393253 PHR393234:PIV393253 PRN393234:PSR393253 QBJ393234:QCN393253 QLF393234:QMJ393253 QVB393234:QWF393253 REX393234:RGB393253 ROT393234:RPX393253 RYP393234:RZT393253 SIL393234:SJP393253 SSH393234:STL393253 TCD393234:TDH393253 TLZ393234:TND393253 TVV393234:TWZ393253 UFR393234:UGV393253 UPN393234:UQR393253 UZJ393234:VAN393253 VJF393234:VKJ393253 VTB393234:VUF393253 WCX393234:WEB393253 WMT393234:WNX393253 WWP393234:WXT393253 F458770:AK458789 KD458770:LH458789 TZ458770:VD458789 ADV458770:AEZ458789 ANR458770:AOV458789 AXN458770:AYR458789 BHJ458770:BIN458789 BRF458770:BSJ458789 CBB458770:CCF458789 CKX458770:CMB458789 CUT458770:CVX458789 DEP458770:DFT458789 DOL458770:DPP458789 DYH458770:DZL458789 EID458770:EJH458789 ERZ458770:ETD458789 FBV458770:FCZ458789 FLR458770:FMV458789 FVN458770:FWR458789 GFJ458770:GGN458789 GPF458770:GQJ458789 GZB458770:HAF458789 HIX458770:HKB458789 HST458770:HTX458789 ICP458770:IDT458789 IML458770:INP458789 IWH458770:IXL458789 JGD458770:JHH458789 JPZ458770:JRD458789 JZV458770:KAZ458789 KJR458770:KKV458789 KTN458770:KUR458789 LDJ458770:LEN458789 LNF458770:LOJ458789 LXB458770:LYF458789 MGX458770:MIB458789 MQT458770:MRX458789 NAP458770:NBT458789 NKL458770:NLP458789 NUH458770:NVL458789 OED458770:OFH458789 ONZ458770:OPD458789 OXV458770:OYZ458789 PHR458770:PIV458789 PRN458770:PSR458789 QBJ458770:QCN458789 QLF458770:QMJ458789 QVB458770:QWF458789 REX458770:RGB458789 ROT458770:RPX458789 RYP458770:RZT458789 SIL458770:SJP458789 SSH458770:STL458789 TCD458770:TDH458789 TLZ458770:TND458789 TVV458770:TWZ458789 UFR458770:UGV458789 UPN458770:UQR458789 UZJ458770:VAN458789 VJF458770:VKJ458789 VTB458770:VUF458789 WCX458770:WEB458789 WMT458770:WNX458789 WWP458770:WXT458789 F524306:AK524325 KD524306:LH524325 TZ524306:VD524325 ADV524306:AEZ524325 ANR524306:AOV524325 AXN524306:AYR524325 BHJ524306:BIN524325 BRF524306:BSJ524325 CBB524306:CCF524325 CKX524306:CMB524325 CUT524306:CVX524325 DEP524306:DFT524325 DOL524306:DPP524325 DYH524306:DZL524325 EID524306:EJH524325 ERZ524306:ETD524325 FBV524306:FCZ524325 FLR524306:FMV524325 FVN524306:FWR524325 GFJ524306:GGN524325 GPF524306:GQJ524325 GZB524306:HAF524325 HIX524306:HKB524325 HST524306:HTX524325 ICP524306:IDT524325 IML524306:INP524325 IWH524306:IXL524325 JGD524306:JHH524325 JPZ524306:JRD524325 JZV524306:KAZ524325 KJR524306:KKV524325 KTN524306:KUR524325 LDJ524306:LEN524325 LNF524306:LOJ524325 LXB524306:LYF524325 MGX524306:MIB524325 MQT524306:MRX524325 NAP524306:NBT524325 NKL524306:NLP524325 NUH524306:NVL524325 OED524306:OFH524325 ONZ524306:OPD524325 OXV524306:OYZ524325 PHR524306:PIV524325 PRN524306:PSR524325 QBJ524306:QCN524325 QLF524306:QMJ524325 QVB524306:QWF524325 REX524306:RGB524325 ROT524306:RPX524325 RYP524306:RZT524325 SIL524306:SJP524325 SSH524306:STL524325 TCD524306:TDH524325 TLZ524306:TND524325 TVV524306:TWZ524325 UFR524306:UGV524325 UPN524306:UQR524325 UZJ524306:VAN524325 VJF524306:VKJ524325 VTB524306:VUF524325 WCX524306:WEB524325 WMT524306:WNX524325 WWP524306:WXT524325 F589842:AK589861 KD589842:LH589861 TZ589842:VD589861 ADV589842:AEZ589861 ANR589842:AOV589861 AXN589842:AYR589861 BHJ589842:BIN589861 BRF589842:BSJ589861 CBB589842:CCF589861 CKX589842:CMB589861 CUT589842:CVX589861 DEP589842:DFT589861 DOL589842:DPP589861 DYH589842:DZL589861 EID589842:EJH589861 ERZ589842:ETD589861 FBV589842:FCZ589861 FLR589842:FMV589861 FVN589842:FWR589861 GFJ589842:GGN589861 GPF589842:GQJ589861 GZB589842:HAF589861 HIX589842:HKB589861 HST589842:HTX589861 ICP589842:IDT589861 IML589842:INP589861 IWH589842:IXL589861 JGD589842:JHH589861 JPZ589842:JRD589861 JZV589842:KAZ589861 KJR589842:KKV589861 KTN589842:KUR589861 LDJ589842:LEN589861 LNF589842:LOJ589861 LXB589842:LYF589861 MGX589842:MIB589861 MQT589842:MRX589861 NAP589842:NBT589861 NKL589842:NLP589861 NUH589842:NVL589861 OED589842:OFH589861 ONZ589842:OPD589861 OXV589842:OYZ589861 PHR589842:PIV589861 PRN589842:PSR589861 QBJ589842:QCN589861 QLF589842:QMJ589861 QVB589842:QWF589861 REX589842:RGB589861 ROT589842:RPX589861 RYP589842:RZT589861 SIL589842:SJP589861 SSH589842:STL589861 TCD589842:TDH589861 TLZ589842:TND589861 TVV589842:TWZ589861 UFR589842:UGV589861 UPN589842:UQR589861 UZJ589842:VAN589861 VJF589842:VKJ589861 VTB589842:VUF589861 WCX589842:WEB589861 WMT589842:WNX589861 WWP589842:WXT589861 F655378:AK655397 KD655378:LH655397 TZ655378:VD655397 ADV655378:AEZ655397 ANR655378:AOV655397 AXN655378:AYR655397 BHJ655378:BIN655397 BRF655378:BSJ655397 CBB655378:CCF655397 CKX655378:CMB655397 CUT655378:CVX655397 DEP655378:DFT655397 DOL655378:DPP655397 DYH655378:DZL655397 EID655378:EJH655397 ERZ655378:ETD655397 FBV655378:FCZ655397 FLR655378:FMV655397 FVN655378:FWR655397 GFJ655378:GGN655397 GPF655378:GQJ655397 GZB655378:HAF655397 HIX655378:HKB655397 HST655378:HTX655397 ICP655378:IDT655397 IML655378:INP655397 IWH655378:IXL655397 JGD655378:JHH655397 JPZ655378:JRD655397 JZV655378:KAZ655397 KJR655378:KKV655397 KTN655378:KUR655397 LDJ655378:LEN655397 LNF655378:LOJ655397 LXB655378:LYF655397 MGX655378:MIB655397 MQT655378:MRX655397 NAP655378:NBT655397 NKL655378:NLP655397 NUH655378:NVL655397 OED655378:OFH655397 ONZ655378:OPD655397 OXV655378:OYZ655397 PHR655378:PIV655397 PRN655378:PSR655397 QBJ655378:QCN655397 QLF655378:QMJ655397 QVB655378:QWF655397 REX655378:RGB655397 ROT655378:RPX655397 RYP655378:RZT655397 SIL655378:SJP655397 SSH655378:STL655397 TCD655378:TDH655397 TLZ655378:TND655397 TVV655378:TWZ655397 UFR655378:UGV655397 UPN655378:UQR655397 UZJ655378:VAN655397 VJF655378:VKJ655397 VTB655378:VUF655397 WCX655378:WEB655397 WMT655378:WNX655397 WWP655378:WXT655397 F720914:AK720933 KD720914:LH720933 TZ720914:VD720933 ADV720914:AEZ720933 ANR720914:AOV720933 AXN720914:AYR720933 BHJ720914:BIN720933 BRF720914:BSJ720933 CBB720914:CCF720933 CKX720914:CMB720933 CUT720914:CVX720933 DEP720914:DFT720933 DOL720914:DPP720933 DYH720914:DZL720933 EID720914:EJH720933 ERZ720914:ETD720933 FBV720914:FCZ720933 FLR720914:FMV720933 FVN720914:FWR720933 GFJ720914:GGN720933 GPF720914:GQJ720933 GZB720914:HAF720933 HIX720914:HKB720933 HST720914:HTX720933 ICP720914:IDT720933 IML720914:INP720933 IWH720914:IXL720933 JGD720914:JHH720933 JPZ720914:JRD720933 JZV720914:KAZ720933 KJR720914:KKV720933 KTN720914:KUR720933 LDJ720914:LEN720933 LNF720914:LOJ720933 LXB720914:LYF720933 MGX720914:MIB720933 MQT720914:MRX720933 NAP720914:NBT720933 NKL720914:NLP720933 NUH720914:NVL720933 OED720914:OFH720933 ONZ720914:OPD720933 OXV720914:OYZ720933 PHR720914:PIV720933 PRN720914:PSR720933 QBJ720914:QCN720933 QLF720914:QMJ720933 QVB720914:QWF720933 REX720914:RGB720933 ROT720914:RPX720933 RYP720914:RZT720933 SIL720914:SJP720933 SSH720914:STL720933 TCD720914:TDH720933 TLZ720914:TND720933 TVV720914:TWZ720933 UFR720914:UGV720933 UPN720914:UQR720933 UZJ720914:VAN720933 VJF720914:VKJ720933 VTB720914:VUF720933 WCX720914:WEB720933 WMT720914:WNX720933 WWP720914:WXT720933 F786450:AK786469 KD786450:LH786469 TZ786450:VD786469 ADV786450:AEZ786469 ANR786450:AOV786469 AXN786450:AYR786469 BHJ786450:BIN786469 BRF786450:BSJ786469 CBB786450:CCF786469 CKX786450:CMB786469 CUT786450:CVX786469 DEP786450:DFT786469 DOL786450:DPP786469 DYH786450:DZL786469 EID786450:EJH786469 ERZ786450:ETD786469 FBV786450:FCZ786469 FLR786450:FMV786469 FVN786450:FWR786469 GFJ786450:GGN786469 GPF786450:GQJ786469 GZB786450:HAF786469 HIX786450:HKB786469 HST786450:HTX786469 ICP786450:IDT786469 IML786450:INP786469 IWH786450:IXL786469 JGD786450:JHH786469 JPZ786450:JRD786469 JZV786450:KAZ786469 KJR786450:KKV786469 KTN786450:KUR786469 LDJ786450:LEN786469 LNF786450:LOJ786469 LXB786450:LYF786469 MGX786450:MIB786469 MQT786450:MRX786469 NAP786450:NBT786469 NKL786450:NLP786469 NUH786450:NVL786469 OED786450:OFH786469 ONZ786450:OPD786469 OXV786450:OYZ786469 PHR786450:PIV786469 PRN786450:PSR786469 QBJ786450:QCN786469 QLF786450:QMJ786469 QVB786450:QWF786469 REX786450:RGB786469 ROT786450:RPX786469 RYP786450:RZT786469 SIL786450:SJP786469 SSH786450:STL786469 TCD786450:TDH786469 TLZ786450:TND786469 TVV786450:TWZ786469 UFR786450:UGV786469 UPN786450:UQR786469 UZJ786450:VAN786469 VJF786450:VKJ786469 VTB786450:VUF786469 WCX786450:WEB786469 WMT786450:WNX786469 WWP786450:WXT786469 F851986:AK852005 KD851986:LH852005 TZ851986:VD852005 ADV851986:AEZ852005 ANR851986:AOV852005 AXN851986:AYR852005 BHJ851986:BIN852005 BRF851986:BSJ852005 CBB851986:CCF852005 CKX851986:CMB852005 CUT851986:CVX852005 DEP851986:DFT852005 DOL851986:DPP852005 DYH851986:DZL852005 EID851986:EJH852005 ERZ851986:ETD852005 FBV851986:FCZ852005 FLR851986:FMV852005 FVN851986:FWR852005 GFJ851986:GGN852005 GPF851986:GQJ852005 GZB851986:HAF852005 HIX851986:HKB852005 HST851986:HTX852005 ICP851986:IDT852005 IML851986:INP852005 IWH851986:IXL852005 JGD851986:JHH852005 JPZ851986:JRD852005 JZV851986:KAZ852005 KJR851986:KKV852005 KTN851986:KUR852005 LDJ851986:LEN852005 LNF851986:LOJ852005 LXB851986:LYF852005 MGX851986:MIB852005 MQT851986:MRX852005 NAP851986:NBT852005 NKL851986:NLP852005 NUH851986:NVL852005 OED851986:OFH852005 ONZ851986:OPD852005 OXV851986:OYZ852005 PHR851986:PIV852005 PRN851986:PSR852005 QBJ851986:QCN852005 QLF851986:QMJ852005 QVB851986:QWF852005 REX851986:RGB852005 ROT851986:RPX852005 RYP851986:RZT852005 SIL851986:SJP852005 SSH851986:STL852005 TCD851986:TDH852005 TLZ851986:TND852005 TVV851986:TWZ852005 UFR851986:UGV852005 UPN851986:UQR852005 UZJ851986:VAN852005 VJF851986:VKJ852005 VTB851986:VUF852005 WCX851986:WEB852005 WMT851986:WNX852005 WWP851986:WXT852005 F917522:AK917541 KD917522:LH917541 TZ917522:VD917541 ADV917522:AEZ917541 ANR917522:AOV917541 AXN917522:AYR917541 BHJ917522:BIN917541 BRF917522:BSJ917541 CBB917522:CCF917541 CKX917522:CMB917541 CUT917522:CVX917541 DEP917522:DFT917541 DOL917522:DPP917541 DYH917522:DZL917541 EID917522:EJH917541 ERZ917522:ETD917541 FBV917522:FCZ917541 FLR917522:FMV917541 FVN917522:FWR917541 GFJ917522:GGN917541 GPF917522:GQJ917541 GZB917522:HAF917541 HIX917522:HKB917541 HST917522:HTX917541 ICP917522:IDT917541 IML917522:INP917541 IWH917522:IXL917541 JGD917522:JHH917541 JPZ917522:JRD917541 JZV917522:KAZ917541 KJR917522:KKV917541 KTN917522:KUR917541 LDJ917522:LEN917541 LNF917522:LOJ917541 LXB917522:LYF917541 MGX917522:MIB917541 MQT917522:MRX917541 NAP917522:NBT917541 NKL917522:NLP917541 NUH917522:NVL917541 OED917522:OFH917541 ONZ917522:OPD917541 OXV917522:OYZ917541 PHR917522:PIV917541 PRN917522:PSR917541 QBJ917522:QCN917541 QLF917522:QMJ917541 QVB917522:QWF917541 REX917522:RGB917541 ROT917522:RPX917541 RYP917522:RZT917541 SIL917522:SJP917541 SSH917522:STL917541 TCD917522:TDH917541 TLZ917522:TND917541 TVV917522:TWZ917541 UFR917522:UGV917541 UPN917522:UQR917541 UZJ917522:VAN917541 VJF917522:VKJ917541 VTB917522:VUF917541 WCX917522:WEB917541 WMT917522:WNX917541 WWP917522:WXT917541 F983058:AK983077 KD983058:LH983077 TZ983058:VD983077 ADV983058:AEZ983077 ANR983058:AOV983077 AXN983058:AYR983077 BHJ983058:BIN983077 BRF983058:BSJ983077 CBB983058:CCF983077 CKX983058:CMB983077 CUT983058:CVX983077 DEP983058:DFT983077 DOL983058:DPP983077 DYH983058:DZL983077 EID983058:EJH983077 ERZ983058:ETD983077 FBV983058:FCZ983077 FLR983058:FMV983077 FVN983058:FWR983077 GFJ983058:GGN983077 GPF983058:GQJ983077 GZB983058:HAF983077 HIX983058:HKB983077 HST983058:HTX983077 ICP983058:IDT983077 IML983058:INP983077 IWH983058:IXL983077 JGD983058:JHH983077 JPZ983058:JRD983077 JZV983058:KAZ983077 KJR983058:KKV983077 KTN983058:KUR983077 LDJ983058:LEN983077 LNF983058:LOJ983077 LXB983058:LYF983077 MGX983058:MIB983077 MQT983058:MRX983077 NAP983058:NBT983077 NKL983058:NLP983077 NUH983058:NVL983077 OED983058:OFH983077 ONZ983058:OPD983077 OXV983058:OYZ983077 PHR983058:PIV983077 PRN983058:PSR983077 QBJ983058:QCN983077 QLF983058:QMJ983077 QVB983058:QWF983077 REX983058:RGB983077 ROT983058:RPX983077 RYP983058:RZT983077 SIL983058:SJP983077 SSH983058:STL983077 TCD983058:TDH983077 TLZ983058:TND983077 TVV983058:TWZ983077 UFR983058:UGV983077 UPN983058:UQR983077 UZJ983058:VAN983077 VJF983058:VKJ983077 VTB983058:VUF983077 WCX983058:WEB983077 WMT983058:WNX983077 G11:AK30" xr:uid="{00000000-0002-0000-0100-000001000000}">
      <formula1>INDIRECT("$K$68:$K$83")</formula1>
    </dataValidation>
    <dataValidation type="list" allowBlank="1" showInputMessage="1" showErrorMessage="1" sqref="WWP983084:WXT983096 KE37:LI49 UA37:VE49 ADW37:AFA49 ANS37:AOW49 AXO37:AYS49 BHK37:BIO49 BRG37:BSK49 CBC37:CCG49 CKY37:CMC49 CUU37:CVY49 DEQ37:DFU49 DOM37:DPQ49 DYI37:DZM49 EIE37:EJI49 ESA37:ETE49 FBW37:FDA49 FLS37:FMW49 FVO37:FWS49 GFK37:GGO49 GPG37:GQK49 GZC37:HAG49 HIY37:HKC49 HSU37:HTY49 ICQ37:IDU49 IMM37:INQ49 IWI37:IXM49 JGE37:JHI49 JQA37:JRE49 JZW37:KBA49 KJS37:KKW49 KTO37:KUS49 LDK37:LEO49 LNG37:LOK49 LXC37:LYG49 MGY37:MIC49 MQU37:MRY49 NAQ37:NBU49 NKM37:NLQ49 NUI37:NVM49 OEE37:OFI49 OOA37:OPE49 OXW37:OZA49 PHS37:PIW49 PRO37:PSS49 QBK37:QCO49 QLG37:QMK49 QVC37:QWG49 REY37:RGC49 ROU37:RPY49 RYQ37:RZU49 SIM37:SJQ49 SSI37:STM49 TCE37:TDI49 TMA37:TNE49 TVW37:TXA49 UFS37:UGW49 UPO37:UQS49 UZK37:VAO49 VJG37:VKK49 VTC37:VUG49 WCY37:WEC49 WMU37:WNY49 WWQ37:WXU49 F65580:AK65592 KD65580:LH65592 TZ65580:VD65592 ADV65580:AEZ65592 ANR65580:AOV65592 AXN65580:AYR65592 BHJ65580:BIN65592 BRF65580:BSJ65592 CBB65580:CCF65592 CKX65580:CMB65592 CUT65580:CVX65592 DEP65580:DFT65592 DOL65580:DPP65592 DYH65580:DZL65592 EID65580:EJH65592 ERZ65580:ETD65592 FBV65580:FCZ65592 FLR65580:FMV65592 FVN65580:FWR65592 GFJ65580:GGN65592 GPF65580:GQJ65592 GZB65580:HAF65592 HIX65580:HKB65592 HST65580:HTX65592 ICP65580:IDT65592 IML65580:INP65592 IWH65580:IXL65592 JGD65580:JHH65592 JPZ65580:JRD65592 JZV65580:KAZ65592 KJR65580:KKV65592 KTN65580:KUR65592 LDJ65580:LEN65592 LNF65580:LOJ65592 LXB65580:LYF65592 MGX65580:MIB65592 MQT65580:MRX65592 NAP65580:NBT65592 NKL65580:NLP65592 NUH65580:NVL65592 OED65580:OFH65592 ONZ65580:OPD65592 OXV65580:OYZ65592 PHR65580:PIV65592 PRN65580:PSR65592 QBJ65580:QCN65592 QLF65580:QMJ65592 QVB65580:QWF65592 REX65580:RGB65592 ROT65580:RPX65592 RYP65580:RZT65592 SIL65580:SJP65592 SSH65580:STL65592 TCD65580:TDH65592 TLZ65580:TND65592 TVV65580:TWZ65592 UFR65580:UGV65592 UPN65580:UQR65592 UZJ65580:VAN65592 VJF65580:VKJ65592 VTB65580:VUF65592 WCX65580:WEB65592 WMT65580:WNX65592 WWP65580:WXT65592 F131116:AK131128 KD131116:LH131128 TZ131116:VD131128 ADV131116:AEZ131128 ANR131116:AOV131128 AXN131116:AYR131128 BHJ131116:BIN131128 BRF131116:BSJ131128 CBB131116:CCF131128 CKX131116:CMB131128 CUT131116:CVX131128 DEP131116:DFT131128 DOL131116:DPP131128 DYH131116:DZL131128 EID131116:EJH131128 ERZ131116:ETD131128 FBV131116:FCZ131128 FLR131116:FMV131128 FVN131116:FWR131128 GFJ131116:GGN131128 GPF131116:GQJ131128 GZB131116:HAF131128 HIX131116:HKB131128 HST131116:HTX131128 ICP131116:IDT131128 IML131116:INP131128 IWH131116:IXL131128 JGD131116:JHH131128 JPZ131116:JRD131128 JZV131116:KAZ131128 KJR131116:KKV131128 KTN131116:KUR131128 LDJ131116:LEN131128 LNF131116:LOJ131128 LXB131116:LYF131128 MGX131116:MIB131128 MQT131116:MRX131128 NAP131116:NBT131128 NKL131116:NLP131128 NUH131116:NVL131128 OED131116:OFH131128 ONZ131116:OPD131128 OXV131116:OYZ131128 PHR131116:PIV131128 PRN131116:PSR131128 QBJ131116:QCN131128 QLF131116:QMJ131128 QVB131116:QWF131128 REX131116:RGB131128 ROT131116:RPX131128 RYP131116:RZT131128 SIL131116:SJP131128 SSH131116:STL131128 TCD131116:TDH131128 TLZ131116:TND131128 TVV131116:TWZ131128 UFR131116:UGV131128 UPN131116:UQR131128 UZJ131116:VAN131128 VJF131116:VKJ131128 VTB131116:VUF131128 WCX131116:WEB131128 WMT131116:WNX131128 WWP131116:WXT131128 F196652:AK196664 KD196652:LH196664 TZ196652:VD196664 ADV196652:AEZ196664 ANR196652:AOV196664 AXN196652:AYR196664 BHJ196652:BIN196664 BRF196652:BSJ196664 CBB196652:CCF196664 CKX196652:CMB196664 CUT196652:CVX196664 DEP196652:DFT196664 DOL196652:DPP196664 DYH196652:DZL196664 EID196652:EJH196664 ERZ196652:ETD196664 FBV196652:FCZ196664 FLR196652:FMV196664 FVN196652:FWR196664 GFJ196652:GGN196664 GPF196652:GQJ196664 GZB196652:HAF196664 HIX196652:HKB196664 HST196652:HTX196664 ICP196652:IDT196664 IML196652:INP196664 IWH196652:IXL196664 JGD196652:JHH196664 JPZ196652:JRD196664 JZV196652:KAZ196664 KJR196652:KKV196664 KTN196652:KUR196664 LDJ196652:LEN196664 LNF196652:LOJ196664 LXB196652:LYF196664 MGX196652:MIB196664 MQT196652:MRX196664 NAP196652:NBT196664 NKL196652:NLP196664 NUH196652:NVL196664 OED196652:OFH196664 ONZ196652:OPD196664 OXV196652:OYZ196664 PHR196652:PIV196664 PRN196652:PSR196664 QBJ196652:QCN196664 QLF196652:QMJ196664 QVB196652:QWF196664 REX196652:RGB196664 ROT196652:RPX196664 RYP196652:RZT196664 SIL196652:SJP196664 SSH196652:STL196664 TCD196652:TDH196664 TLZ196652:TND196664 TVV196652:TWZ196664 UFR196652:UGV196664 UPN196652:UQR196664 UZJ196652:VAN196664 VJF196652:VKJ196664 VTB196652:VUF196664 WCX196652:WEB196664 WMT196652:WNX196664 WWP196652:WXT196664 F262188:AK262200 KD262188:LH262200 TZ262188:VD262200 ADV262188:AEZ262200 ANR262188:AOV262200 AXN262188:AYR262200 BHJ262188:BIN262200 BRF262188:BSJ262200 CBB262188:CCF262200 CKX262188:CMB262200 CUT262188:CVX262200 DEP262188:DFT262200 DOL262188:DPP262200 DYH262188:DZL262200 EID262188:EJH262200 ERZ262188:ETD262200 FBV262188:FCZ262200 FLR262188:FMV262200 FVN262188:FWR262200 GFJ262188:GGN262200 GPF262188:GQJ262200 GZB262188:HAF262200 HIX262188:HKB262200 HST262188:HTX262200 ICP262188:IDT262200 IML262188:INP262200 IWH262188:IXL262200 JGD262188:JHH262200 JPZ262188:JRD262200 JZV262188:KAZ262200 KJR262188:KKV262200 KTN262188:KUR262200 LDJ262188:LEN262200 LNF262188:LOJ262200 LXB262188:LYF262200 MGX262188:MIB262200 MQT262188:MRX262200 NAP262188:NBT262200 NKL262188:NLP262200 NUH262188:NVL262200 OED262188:OFH262200 ONZ262188:OPD262200 OXV262188:OYZ262200 PHR262188:PIV262200 PRN262188:PSR262200 QBJ262188:QCN262200 QLF262188:QMJ262200 QVB262188:QWF262200 REX262188:RGB262200 ROT262188:RPX262200 RYP262188:RZT262200 SIL262188:SJP262200 SSH262188:STL262200 TCD262188:TDH262200 TLZ262188:TND262200 TVV262188:TWZ262200 UFR262188:UGV262200 UPN262188:UQR262200 UZJ262188:VAN262200 VJF262188:VKJ262200 VTB262188:VUF262200 WCX262188:WEB262200 WMT262188:WNX262200 WWP262188:WXT262200 F327724:AK327736 KD327724:LH327736 TZ327724:VD327736 ADV327724:AEZ327736 ANR327724:AOV327736 AXN327724:AYR327736 BHJ327724:BIN327736 BRF327724:BSJ327736 CBB327724:CCF327736 CKX327724:CMB327736 CUT327724:CVX327736 DEP327724:DFT327736 DOL327724:DPP327736 DYH327724:DZL327736 EID327724:EJH327736 ERZ327724:ETD327736 FBV327724:FCZ327736 FLR327724:FMV327736 FVN327724:FWR327736 GFJ327724:GGN327736 GPF327724:GQJ327736 GZB327724:HAF327736 HIX327724:HKB327736 HST327724:HTX327736 ICP327724:IDT327736 IML327724:INP327736 IWH327724:IXL327736 JGD327724:JHH327736 JPZ327724:JRD327736 JZV327724:KAZ327736 KJR327724:KKV327736 KTN327724:KUR327736 LDJ327724:LEN327736 LNF327724:LOJ327736 LXB327724:LYF327736 MGX327724:MIB327736 MQT327724:MRX327736 NAP327724:NBT327736 NKL327724:NLP327736 NUH327724:NVL327736 OED327724:OFH327736 ONZ327724:OPD327736 OXV327724:OYZ327736 PHR327724:PIV327736 PRN327724:PSR327736 QBJ327724:QCN327736 QLF327724:QMJ327736 QVB327724:QWF327736 REX327724:RGB327736 ROT327724:RPX327736 RYP327724:RZT327736 SIL327724:SJP327736 SSH327724:STL327736 TCD327724:TDH327736 TLZ327724:TND327736 TVV327724:TWZ327736 UFR327724:UGV327736 UPN327724:UQR327736 UZJ327724:VAN327736 VJF327724:VKJ327736 VTB327724:VUF327736 WCX327724:WEB327736 WMT327724:WNX327736 WWP327724:WXT327736 F393260:AK393272 KD393260:LH393272 TZ393260:VD393272 ADV393260:AEZ393272 ANR393260:AOV393272 AXN393260:AYR393272 BHJ393260:BIN393272 BRF393260:BSJ393272 CBB393260:CCF393272 CKX393260:CMB393272 CUT393260:CVX393272 DEP393260:DFT393272 DOL393260:DPP393272 DYH393260:DZL393272 EID393260:EJH393272 ERZ393260:ETD393272 FBV393260:FCZ393272 FLR393260:FMV393272 FVN393260:FWR393272 GFJ393260:GGN393272 GPF393260:GQJ393272 GZB393260:HAF393272 HIX393260:HKB393272 HST393260:HTX393272 ICP393260:IDT393272 IML393260:INP393272 IWH393260:IXL393272 JGD393260:JHH393272 JPZ393260:JRD393272 JZV393260:KAZ393272 KJR393260:KKV393272 KTN393260:KUR393272 LDJ393260:LEN393272 LNF393260:LOJ393272 LXB393260:LYF393272 MGX393260:MIB393272 MQT393260:MRX393272 NAP393260:NBT393272 NKL393260:NLP393272 NUH393260:NVL393272 OED393260:OFH393272 ONZ393260:OPD393272 OXV393260:OYZ393272 PHR393260:PIV393272 PRN393260:PSR393272 QBJ393260:QCN393272 QLF393260:QMJ393272 QVB393260:QWF393272 REX393260:RGB393272 ROT393260:RPX393272 RYP393260:RZT393272 SIL393260:SJP393272 SSH393260:STL393272 TCD393260:TDH393272 TLZ393260:TND393272 TVV393260:TWZ393272 UFR393260:UGV393272 UPN393260:UQR393272 UZJ393260:VAN393272 VJF393260:VKJ393272 VTB393260:VUF393272 WCX393260:WEB393272 WMT393260:WNX393272 WWP393260:WXT393272 F458796:AK458808 KD458796:LH458808 TZ458796:VD458808 ADV458796:AEZ458808 ANR458796:AOV458808 AXN458796:AYR458808 BHJ458796:BIN458808 BRF458796:BSJ458808 CBB458796:CCF458808 CKX458796:CMB458808 CUT458796:CVX458808 DEP458796:DFT458808 DOL458796:DPP458808 DYH458796:DZL458808 EID458796:EJH458808 ERZ458796:ETD458808 FBV458796:FCZ458808 FLR458796:FMV458808 FVN458796:FWR458808 GFJ458796:GGN458808 GPF458796:GQJ458808 GZB458796:HAF458808 HIX458796:HKB458808 HST458796:HTX458808 ICP458796:IDT458808 IML458796:INP458808 IWH458796:IXL458808 JGD458796:JHH458808 JPZ458796:JRD458808 JZV458796:KAZ458808 KJR458796:KKV458808 KTN458796:KUR458808 LDJ458796:LEN458808 LNF458796:LOJ458808 LXB458796:LYF458808 MGX458796:MIB458808 MQT458796:MRX458808 NAP458796:NBT458808 NKL458796:NLP458808 NUH458796:NVL458808 OED458796:OFH458808 ONZ458796:OPD458808 OXV458796:OYZ458808 PHR458796:PIV458808 PRN458796:PSR458808 QBJ458796:QCN458808 QLF458796:QMJ458808 QVB458796:QWF458808 REX458796:RGB458808 ROT458796:RPX458808 RYP458796:RZT458808 SIL458796:SJP458808 SSH458796:STL458808 TCD458796:TDH458808 TLZ458796:TND458808 TVV458796:TWZ458808 UFR458796:UGV458808 UPN458796:UQR458808 UZJ458796:VAN458808 VJF458796:VKJ458808 VTB458796:VUF458808 WCX458796:WEB458808 WMT458796:WNX458808 WWP458796:WXT458808 F524332:AK524344 KD524332:LH524344 TZ524332:VD524344 ADV524332:AEZ524344 ANR524332:AOV524344 AXN524332:AYR524344 BHJ524332:BIN524344 BRF524332:BSJ524344 CBB524332:CCF524344 CKX524332:CMB524344 CUT524332:CVX524344 DEP524332:DFT524344 DOL524332:DPP524344 DYH524332:DZL524344 EID524332:EJH524344 ERZ524332:ETD524344 FBV524332:FCZ524344 FLR524332:FMV524344 FVN524332:FWR524344 GFJ524332:GGN524344 GPF524332:GQJ524344 GZB524332:HAF524344 HIX524332:HKB524344 HST524332:HTX524344 ICP524332:IDT524344 IML524332:INP524344 IWH524332:IXL524344 JGD524332:JHH524344 JPZ524332:JRD524344 JZV524332:KAZ524344 KJR524332:KKV524344 KTN524332:KUR524344 LDJ524332:LEN524344 LNF524332:LOJ524344 LXB524332:LYF524344 MGX524332:MIB524344 MQT524332:MRX524344 NAP524332:NBT524344 NKL524332:NLP524344 NUH524332:NVL524344 OED524332:OFH524344 ONZ524332:OPD524344 OXV524332:OYZ524344 PHR524332:PIV524344 PRN524332:PSR524344 QBJ524332:QCN524344 QLF524332:QMJ524344 QVB524332:QWF524344 REX524332:RGB524344 ROT524332:RPX524344 RYP524332:RZT524344 SIL524332:SJP524344 SSH524332:STL524344 TCD524332:TDH524344 TLZ524332:TND524344 TVV524332:TWZ524344 UFR524332:UGV524344 UPN524332:UQR524344 UZJ524332:VAN524344 VJF524332:VKJ524344 VTB524332:VUF524344 WCX524332:WEB524344 WMT524332:WNX524344 WWP524332:WXT524344 F589868:AK589880 KD589868:LH589880 TZ589868:VD589880 ADV589868:AEZ589880 ANR589868:AOV589880 AXN589868:AYR589880 BHJ589868:BIN589880 BRF589868:BSJ589880 CBB589868:CCF589880 CKX589868:CMB589880 CUT589868:CVX589880 DEP589868:DFT589880 DOL589868:DPP589880 DYH589868:DZL589880 EID589868:EJH589880 ERZ589868:ETD589880 FBV589868:FCZ589880 FLR589868:FMV589880 FVN589868:FWR589880 GFJ589868:GGN589880 GPF589868:GQJ589880 GZB589868:HAF589880 HIX589868:HKB589880 HST589868:HTX589880 ICP589868:IDT589880 IML589868:INP589880 IWH589868:IXL589880 JGD589868:JHH589880 JPZ589868:JRD589880 JZV589868:KAZ589880 KJR589868:KKV589880 KTN589868:KUR589880 LDJ589868:LEN589880 LNF589868:LOJ589880 LXB589868:LYF589880 MGX589868:MIB589880 MQT589868:MRX589880 NAP589868:NBT589880 NKL589868:NLP589880 NUH589868:NVL589880 OED589868:OFH589880 ONZ589868:OPD589880 OXV589868:OYZ589880 PHR589868:PIV589880 PRN589868:PSR589880 QBJ589868:QCN589880 QLF589868:QMJ589880 QVB589868:QWF589880 REX589868:RGB589880 ROT589868:RPX589880 RYP589868:RZT589880 SIL589868:SJP589880 SSH589868:STL589880 TCD589868:TDH589880 TLZ589868:TND589880 TVV589868:TWZ589880 UFR589868:UGV589880 UPN589868:UQR589880 UZJ589868:VAN589880 VJF589868:VKJ589880 VTB589868:VUF589880 WCX589868:WEB589880 WMT589868:WNX589880 WWP589868:WXT589880 F655404:AK655416 KD655404:LH655416 TZ655404:VD655416 ADV655404:AEZ655416 ANR655404:AOV655416 AXN655404:AYR655416 BHJ655404:BIN655416 BRF655404:BSJ655416 CBB655404:CCF655416 CKX655404:CMB655416 CUT655404:CVX655416 DEP655404:DFT655416 DOL655404:DPP655416 DYH655404:DZL655416 EID655404:EJH655416 ERZ655404:ETD655416 FBV655404:FCZ655416 FLR655404:FMV655416 FVN655404:FWR655416 GFJ655404:GGN655416 GPF655404:GQJ655416 GZB655404:HAF655416 HIX655404:HKB655416 HST655404:HTX655416 ICP655404:IDT655416 IML655404:INP655416 IWH655404:IXL655416 JGD655404:JHH655416 JPZ655404:JRD655416 JZV655404:KAZ655416 KJR655404:KKV655416 KTN655404:KUR655416 LDJ655404:LEN655416 LNF655404:LOJ655416 LXB655404:LYF655416 MGX655404:MIB655416 MQT655404:MRX655416 NAP655404:NBT655416 NKL655404:NLP655416 NUH655404:NVL655416 OED655404:OFH655416 ONZ655404:OPD655416 OXV655404:OYZ655416 PHR655404:PIV655416 PRN655404:PSR655416 QBJ655404:QCN655416 QLF655404:QMJ655416 QVB655404:QWF655416 REX655404:RGB655416 ROT655404:RPX655416 RYP655404:RZT655416 SIL655404:SJP655416 SSH655404:STL655416 TCD655404:TDH655416 TLZ655404:TND655416 TVV655404:TWZ655416 UFR655404:UGV655416 UPN655404:UQR655416 UZJ655404:VAN655416 VJF655404:VKJ655416 VTB655404:VUF655416 WCX655404:WEB655416 WMT655404:WNX655416 WWP655404:WXT655416 F720940:AK720952 KD720940:LH720952 TZ720940:VD720952 ADV720940:AEZ720952 ANR720940:AOV720952 AXN720940:AYR720952 BHJ720940:BIN720952 BRF720940:BSJ720952 CBB720940:CCF720952 CKX720940:CMB720952 CUT720940:CVX720952 DEP720940:DFT720952 DOL720940:DPP720952 DYH720940:DZL720952 EID720940:EJH720952 ERZ720940:ETD720952 FBV720940:FCZ720952 FLR720940:FMV720952 FVN720940:FWR720952 GFJ720940:GGN720952 GPF720940:GQJ720952 GZB720940:HAF720952 HIX720940:HKB720952 HST720940:HTX720952 ICP720940:IDT720952 IML720940:INP720952 IWH720940:IXL720952 JGD720940:JHH720952 JPZ720940:JRD720952 JZV720940:KAZ720952 KJR720940:KKV720952 KTN720940:KUR720952 LDJ720940:LEN720952 LNF720940:LOJ720952 LXB720940:LYF720952 MGX720940:MIB720952 MQT720940:MRX720952 NAP720940:NBT720952 NKL720940:NLP720952 NUH720940:NVL720952 OED720940:OFH720952 ONZ720940:OPD720952 OXV720940:OYZ720952 PHR720940:PIV720952 PRN720940:PSR720952 QBJ720940:QCN720952 QLF720940:QMJ720952 QVB720940:QWF720952 REX720940:RGB720952 ROT720940:RPX720952 RYP720940:RZT720952 SIL720940:SJP720952 SSH720940:STL720952 TCD720940:TDH720952 TLZ720940:TND720952 TVV720940:TWZ720952 UFR720940:UGV720952 UPN720940:UQR720952 UZJ720940:VAN720952 VJF720940:VKJ720952 VTB720940:VUF720952 WCX720940:WEB720952 WMT720940:WNX720952 WWP720940:WXT720952 F786476:AK786488 KD786476:LH786488 TZ786476:VD786488 ADV786476:AEZ786488 ANR786476:AOV786488 AXN786476:AYR786488 BHJ786476:BIN786488 BRF786476:BSJ786488 CBB786476:CCF786488 CKX786476:CMB786488 CUT786476:CVX786488 DEP786476:DFT786488 DOL786476:DPP786488 DYH786476:DZL786488 EID786476:EJH786488 ERZ786476:ETD786488 FBV786476:FCZ786488 FLR786476:FMV786488 FVN786476:FWR786488 GFJ786476:GGN786488 GPF786476:GQJ786488 GZB786476:HAF786488 HIX786476:HKB786488 HST786476:HTX786488 ICP786476:IDT786488 IML786476:INP786488 IWH786476:IXL786488 JGD786476:JHH786488 JPZ786476:JRD786488 JZV786476:KAZ786488 KJR786476:KKV786488 KTN786476:KUR786488 LDJ786476:LEN786488 LNF786476:LOJ786488 LXB786476:LYF786488 MGX786476:MIB786488 MQT786476:MRX786488 NAP786476:NBT786488 NKL786476:NLP786488 NUH786476:NVL786488 OED786476:OFH786488 ONZ786476:OPD786488 OXV786476:OYZ786488 PHR786476:PIV786488 PRN786476:PSR786488 QBJ786476:QCN786488 QLF786476:QMJ786488 QVB786476:QWF786488 REX786476:RGB786488 ROT786476:RPX786488 RYP786476:RZT786488 SIL786476:SJP786488 SSH786476:STL786488 TCD786476:TDH786488 TLZ786476:TND786488 TVV786476:TWZ786488 UFR786476:UGV786488 UPN786476:UQR786488 UZJ786476:VAN786488 VJF786476:VKJ786488 VTB786476:VUF786488 WCX786476:WEB786488 WMT786476:WNX786488 WWP786476:WXT786488 F852012:AK852024 KD852012:LH852024 TZ852012:VD852024 ADV852012:AEZ852024 ANR852012:AOV852024 AXN852012:AYR852024 BHJ852012:BIN852024 BRF852012:BSJ852024 CBB852012:CCF852024 CKX852012:CMB852024 CUT852012:CVX852024 DEP852012:DFT852024 DOL852012:DPP852024 DYH852012:DZL852024 EID852012:EJH852024 ERZ852012:ETD852024 FBV852012:FCZ852024 FLR852012:FMV852024 FVN852012:FWR852024 GFJ852012:GGN852024 GPF852012:GQJ852024 GZB852012:HAF852024 HIX852012:HKB852024 HST852012:HTX852024 ICP852012:IDT852024 IML852012:INP852024 IWH852012:IXL852024 JGD852012:JHH852024 JPZ852012:JRD852024 JZV852012:KAZ852024 KJR852012:KKV852024 KTN852012:KUR852024 LDJ852012:LEN852024 LNF852012:LOJ852024 LXB852012:LYF852024 MGX852012:MIB852024 MQT852012:MRX852024 NAP852012:NBT852024 NKL852012:NLP852024 NUH852012:NVL852024 OED852012:OFH852024 ONZ852012:OPD852024 OXV852012:OYZ852024 PHR852012:PIV852024 PRN852012:PSR852024 QBJ852012:QCN852024 QLF852012:QMJ852024 QVB852012:QWF852024 REX852012:RGB852024 ROT852012:RPX852024 RYP852012:RZT852024 SIL852012:SJP852024 SSH852012:STL852024 TCD852012:TDH852024 TLZ852012:TND852024 TVV852012:TWZ852024 UFR852012:UGV852024 UPN852012:UQR852024 UZJ852012:VAN852024 VJF852012:VKJ852024 VTB852012:VUF852024 WCX852012:WEB852024 WMT852012:WNX852024 WWP852012:WXT852024 F917548:AK917560 KD917548:LH917560 TZ917548:VD917560 ADV917548:AEZ917560 ANR917548:AOV917560 AXN917548:AYR917560 BHJ917548:BIN917560 BRF917548:BSJ917560 CBB917548:CCF917560 CKX917548:CMB917560 CUT917548:CVX917560 DEP917548:DFT917560 DOL917548:DPP917560 DYH917548:DZL917560 EID917548:EJH917560 ERZ917548:ETD917560 FBV917548:FCZ917560 FLR917548:FMV917560 FVN917548:FWR917560 GFJ917548:GGN917560 GPF917548:GQJ917560 GZB917548:HAF917560 HIX917548:HKB917560 HST917548:HTX917560 ICP917548:IDT917560 IML917548:INP917560 IWH917548:IXL917560 JGD917548:JHH917560 JPZ917548:JRD917560 JZV917548:KAZ917560 KJR917548:KKV917560 KTN917548:KUR917560 LDJ917548:LEN917560 LNF917548:LOJ917560 LXB917548:LYF917560 MGX917548:MIB917560 MQT917548:MRX917560 NAP917548:NBT917560 NKL917548:NLP917560 NUH917548:NVL917560 OED917548:OFH917560 ONZ917548:OPD917560 OXV917548:OYZ917560 PHR917548:PIV917560 PRN917548:PSR917560 QBJ917548:QCN917560 QLF917548:QMJ917560 QVB917548:QWF917560 REX917548:RGB917560 ROT917548:RPX917560 RYP917548:RZT917560 SIL917548:SJP917560 SSH917548:STL917560 TCD917548:TDH917560 TLZ917548:TND917560 TVV917548:TWZ917560 UFR917548:UGV917560 UPN917548:UQR917560 UZJ917548:VAN917560 VJF917548:VKJ917560 VTB917548:VUF917560 WCX917548:WEB917560 WMT917548:WNX917560 WWP917548:WXT917560 F983084:AK983096 KD983084:LH983096 TZ983084:VD983096 ADV983084:AEZ983096 ANR983084:AOV983096 AXN983084:AYR983096 BHJ983084:BIN983096 BRF983084:BSJ983096 CBB983084:CCF983096 CKX983084:CMB983096 CUT983084:CVX983096 DEP983084:DFT983096 DOL983084:DPP983096 DYH983084:DZL983096 EID983084:EJH983096 ERZ983084:ETD983096 FBV983084:FCZ983096 FLR983084:FMV983096 FVN983084:FWR983096 GFJ983084:GGN983096 GPF983084:GQJ983096 GZB983084:HAF983096 HIX983084:HKB983096 HST983084:HTX983096 ICP983084:IDT983096 IML983084:INP983096 IWH983084:IXL983096 JGD983084:JHH983096 JPZ983084:JRD983096 JZV983084:KAZ983096 KJR983084:KKV983096 KTN983084:KUR983096 LDJ983084:LEN983096 LNF983084:LOJ983096 LXB983084:LYF983096 MGX983084:MIB983096 MQT983084:MRX983096 NAP983084:NBT983096 NKL983084:NLP983096 NUH983084:NVL983096 OED983084:OFH983096 ONZ983084:OPD983096 OXV983084:OYZ983096 PHR983084:PIV983096 PRN983084:PSR983096 QBJ983084:QCN983096 QLF983084:QMJ983096 QVB983084:QWF983096 REX983084:RGB983096 ROT983084:RPX983096 RYP983084:RZT983096 SIL983084:SJP983096 SSH983084:STL983096 TCD983084:TDH983096 TLZ983084:TND983096 TVV983084:TWZ983096 UFR983084:UGV983096 UPN983084:UQR983096 UZJ983084:VAN983096 VJF983084:VKJ983096 VTB983084:VUF983096 WCX983084:WEB983096 WMT983084:WNX983096 G37:AK49" xr:uid="{00000000-0002-0000-0100-000002000000}">
      <formula1>"出"</formula1>
    </dataValidation>
    <dataValidation type="whole" operator="lessThanOrEqual" allowBlank="1" showInputMessage="1" showErrorMessage="1" error="月当たりの上限額は２万円となります。_x000a_（男性研修生は対象外）" sqref="BE983066:BF983095 BE65562:BF65591 BE131098:BF131127 BE196634:BF196663 BE262170:BF262199 BE327706:BF327735 BE393242:BF393271 BE458778:BF458807 BE524314:BF524343 BE589850:BF589879 BE655386:BF655415 BE720922:BF720951 BE786458:BF786487 BE851994:BF852023 BE917530:BF917559" xr:uid="{00000000-0002-0000-0100-000003000000}">
      <formula1>20000</formula1>
    </dataValidation>
    <dataValidation type="list" allowBlank="1" showInputMessage="1" showErrorMessage="1" sqref="B11:B30" xr:uid="{00000000-0002-0000-0100-000004000000}">
      <formula1>"TR,FW1,FW2,FW3,多能工"</formula1>
    </dataValidation>
  </dataValidations>
  <printOptions horizontalCentered="1" verticalCentered="1"/>
  <pageMargins left="0.19685039370078741" right="0.19685039370078741" top="0.39370078740157483" bottom="0" header="0" footer="0.19685039370078741"/>
  <pageSetup paperSize="9" scale="57" orientation="landscape" cellComments="asDisplayed" r:id="rId1"/>
  <headerFooter alignWithMargins="0"/>
  <colBreaks count="1" manualBreakCount="1">
    <brk id="43" max="62" man="1"/>
  </col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stopIfTrue="1" id="{73EE2DEE-DFEA-4ECF-9557-49E3F6353EB4}">
            <xm:f>COUNTIF(日付!$A$19:$U$22,G7)&gt;0</xm:f>
            <x14:dxf>
              <font>
                <color rgb="FFFF0000"/>
              </font>
            </x14:dxf>
          </x14:cfRule>
          <xm:sqref>G7:AK10 G36:AK36</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CF107"/>
  <sheetViews>
    <sheetView view="pageBreakPreview" zoomScale="55" zoomScaleNormal="75" zoomScaleSheetLayoutView="55" workbookViewId="0">
      <selection activeCell="AV9" sqref="AV9:AV10"/>
    </sheetView>
  </sheetViews>
  <sheetFormatPr defaultRowHeight="13.2"/>
  <cols>
    <col min="1" max="2" width="7.88671875" style="4" customWidth="1"/>
    <col min="3" max="4" width="4.77734375" style="4" customWidth="1"/>
    <col min="5" max="5" width="8.33203125" style="4" customWidth="1"/>
    <col min="6" max="6" width="17.109375" style="4" customWidth="1"/>
    <col min="7" max="37" width="4.33203125" style="4" customWidth="1"/>
    <col min="38" max="38" width="9.88671875" style="4" customWidth="1"/>
    <col min="39" max="39" width="14.6640625" style="4" customWidth="1"/>
    <col min="40" max="41" width="10.6640625" style="4" customWidth="1"/>
    <col min="42" max="43" width="2.6640625" style="4" customWidth="1"/>
    <col min="44" max="44" width="3.6640625" style="4" customWidth="1"/>
    <col min="45" max="45" width="3.88671875" style="4" bestFit="1" customWidth="1"/>
    <col min="46" max="46" width="3.88671875" style="4" customWidth="1"/>
    <col min="47" max="47" width="19.33203125" style="4" customWidth="1"/>
    <col min="48" max="56" width="15.6640625" style="4" customWidth="1"/>
    <col min="57" max="58" width="16.6640625" style="4" customWidth="1"/>
    <col min="59" max="59" width="30.6640625" style="4" customWidth="1"/>
    <col min="60" max="60" width="9" style="4" customWidth="1"/>
    <col min="61" max="79" width="9" style="4" hidden="1" customWidth="1"/>
    <col min="80" max="80" width="30.44140625" style="73" hidden="1" customWidth="1"/>
    <col min="81" max="82" width="13.33203125" style="73" hidden="1" customWidth="1"/>
    <col min="83" max="84" width="17" style="73" hidden="1" customWidth="1"/>
    <col min="85" max="284" width="9" style="4"/>
    <col min="285" max="286" width="7.88671875" style="4" customWidth="1"/>
    <col min="287" max="288" width="4.77734375" style="4" customWidth="1"/>
    <col min="289" max="289" width="17.109375" style="4" customWidth="1"/>
    <col min="290" max="319" width="4.109375" style="4" customWidth="1"/>
    <col min="320" max="320" width="0" style="4" hidden="1" customWidth="1"/>
    <col min="321" max="321" width="9.88671875" style="4" customWidth="1"/>
    <col min="322" max="322" width="14.6640625" style="4" customWidth="1"/>
    <col min="323" max="324" width="9.88671875" style="4" customWidth="1"/>
    <col min="325" max="326" width="7.6640625" style="4" customWidth="1"/>
    <col min="327" max="327" width="9" style="4" customWidth="1"/>
    <col min="328" max="334" width="0" style="4" hidden="1" customWidth="1"/>
    <col min="335" max="540" width="9" style="4"/>
    <col min="541" max="542" width="7.88671875" style="4" customWidth="1"/>
    <col min="543" max="544" width="4.77734375" style="4" customWidth="1"/>
    <col min="545" max="545" width="17.109375" style="4" customWidth="1"/>
    <col min="546" max="575" width="4.109375" style="4" customWidth="1"/>
    <col min="576" max="576" width="0" style="4" hidden="1" customWidth="1"/>
    <col min="577" max="577" width="9.88671875" style="4" customWidth="1"/>
    <col min="578" max="578" width="14.6640625" style="4" customWidth="1"/>
    <col min="579" max="580" width="9.88671875" style="4" customWidth="1"/>
    <col min="581" max="582" width="7.6640625" style="4" customWidth="1"/>
    <col min="583" max="583" width="9" style="4" customWidth="1"/>
    <col min="584" max="590" width="0" style="4" hidden="1" customWidth="1"/>
    <col min="591" max="796" width="9" style="4"/>
    <col min="797" max="798" width="7.88671875" style="4" customWidth="1"/>
    <col min="799" max="800" width="4.77734375" style="4" customWidth="1"/>
    <col min="801" max="801" width="17.109375" style="4" customWidth="1"/>
    <col min="802" max="831" width="4.109375" style="4" customWidth="1"/>
    <col min="832" max="832" width="0" style="4" hidden="1" customWidth="1"/>
    <col min="833" max="833" width="9.88671875" style="4" customWidth="1"/>
    <col min="834" max="834" width="14.6640625" style="4" customWidth="1"/>
    <col min="835" max="836" width="9.88671875" style="4" customWidth="1"/>
    <col min="837" max="838" width="7.6640625" style="4" customWidth="1"/>
    <col min="839" max="839" width="9" style="4" customWidth="1"/>
    <col min="840" max="846" width="0" style="4" hidden="1" customWidth="1"/>
    <col min="847" max="1052" width="9" style="4"/>
    <col min="1053" max="1054" width="7.88671875" style="4" customWidth="1"/>
    <col min="1055" max="1056" width="4.77734375" style="4" customWidth="1"/>
    <col min="1057" max="1057" width="17.109375" style="4" customWidth="1"/>
    <col min="1058" max="1087" width="4.109375" style="4" customWidth="1"/>
    <col min="1088" max="1088" width="0" style="4" hidden="1" customWidth="1"/>
    <col min="1089" max="1089" width="9.88671875" style="4" customWidth="1"/>
    <col min="1090" max="1090" width="14.6640625" style="4" customWidth="1"/>
    <col min="1091" max="1092" width="9.88671875" style="4" customWidth="1"/>
    <col min="1093" max="1094" width="7.6640625" style="4" customWidth="1"/>
    <col min="1095" max="1095" width="9" style="4" customWidth="1"/>
    <col min="1096" max="1102" width="0" style="4" hidden="1" customWidth="1"/>
    <col min="1103" max="1308" width="9" style="4"/>
    <col min="1309" max="1310" width="7.88671875" style="4" customWidth="1"/>
    <col min="1311" max="1312" width="4.77734375" style="4" customWidth="1"/>
    <col min="1313" max="1313" width="17.109375" style="4" customWidth="1"/>
    <col min="1314" max="1343" width="4.109375" style="4" customWidth="1"/>
    <col min="1344" max="1344" width="0" style="4" hidden="1" customWidth="1"/>
    <col min="1345" max="1345" width="9.88671875" style="4" customWidth="1"/>
    <col min="1346" max="1346" width="14.6640625" style="4" customWidth="1"/>
    <col min="1347" max="1348" width="9.88671875" style="4" customWidth="1"/>
    <col min="1349" max="1350" width="7.6640625" style="4" customWidth="1"/>
    <col min="1351" max="1351" width="9" style="4" customWidth="1"/>
    <col min="1352" max="1358" width="0" style="4" hidden="1" customWidth="1"/>
    <col min="1359" max="1564" width="9" style="4"/>
    <col min="1565" max="1566" width="7.88671875" style="4" customWidth="1"/>
    <col min="1567" max="1568" width="4.77734375" style="4" customWidth="1"/>
    <col min="1569" max="1569" width="17.109375" style="4" customWidth="1"/>
    <col min="1570" max="1599" width="4.109375" style="4" customWidth="1"/>
    <col min="1600" max="1600" width="0" style="4" hidden="1" customWidth="1"/>
    <col min="1601" max="1601" width="9.88671875" style="4" customWidth="1"/>
    <col min="1602" max="1602" width="14.6640625" style="4" customWidth="1"/>
    <col min="1603" max="1604" width="9.88671875" style="4" customWidth="1"/>
    <col min="1605" max="1606" width="7.6640625" style="4" customWidth="1"/>
    <col min="1607" max="1607" width="9" style="4" customWidth="1"/>
    <col min="1608" max="1614" width="0" style="4" hidden="1" customWidth="1"/>
    <col min="1615" max="1820" width="9" style="4"/>
    <col min="1821" max="1822" width="7.88671875" style="4" customWidth="1"/>
    <col min="1823" max="1824" width="4.77734375" style="4" customWidth="1"/>
    <col min="1825" max="1825" width="17.109375" style="4" customWidth="1"/>
    <col min="1826" max="1855" width="4.109375" style="4" customWidth="1"/>
    <col min="1856" max="1856" width="0" style="4" hidden="1" customWidth="1"/>
    <col min="1857" max="1857" width="9.88671875" style="4" customWidth="1"/>
    <col min="1858" max="1858" width="14.6640625" style="4" customWidth="1"/>
    <col min="1859" max="1860" width="9.88671875" style="4" customWidth="1"/>
    <col min="1861" max="1862" width="7.6640625" style="4" customWidth="1"/>
    <col min="1863" max="1863" width="9" style="4" customWidth="1"/>
    <col min="1864" max="1870" width="0" style="4" hidden="1" customWidth="1"/>
    <col min="1871" max="2076" width="9" style="4"/>
    <col min="2077" max="2078" width="7.88671875" style="4" customWidth="1"/>
    <col min="2079" max="2080" width="4.77734375" style="4" customWidth="1"/>
    <col min="2081" max="2081" width="17.109375" style="4" customWidth="1"/>
    <col min="2082" max="2111" width="4.109375" style="4" customWidth="1"/>
    <col min="2112" max="2112" width="0" style="4" hidden="1" customWidth="1"/>
    <col min="2113" max="2113" width="9.88671875" style="4" customWidth="1"/>
    <col min="2114" max="2114" width="14.6640625" style="4" customWidth="1"/>
    <col min="2115" max="2116" width="9.88671875" style="4" customWidth="1"/>
    <col min="2117" max="2118" width="7.6640625" style="4" customWidth="1"/>
    <col min="2119" max="2119" width="9" style="4" customWidth="1"/>
    <col min="2120" max="2126" width="0" style="4" hidden="1" customWidth="1"/>
    <col min="2127" max="2332" width="9" style="4"/>
    <col min="2333" max="2334" width="7.88671875" style="4" customWidth="1"/>
    <col min="2335" max="2336" width="4.77734375" style="4" customWidth="1"/>
    <col min="2337" max="2337" width="17.109375" style="4" customWidth="1"/>
    <col min="2338" max="2367" width="4.109375" style="4" customWidth="1"/>
    <col min="2368" max="2368" width="0" style="4" hidden="1" customWidth="1"/>
    <col min="2369" max="2369" width="9.88671875" style="4" customWidth="1"/>
    <col min="2370" max="2370" width="14.6640625" style="4" customWidth="1"/>
    <col min="2371" max="2372" width="9.88671875" style="4" customWidth="1"/>
    <col min="2373" max="2374" width="7.6640625" style="4" customWidth="1"/>
    <col min="2375" max="2375" width="9" style="4" customWidth="1"/>
    <col min="2376" max="2382" width="0" style="4" hidden="1" customWidth="1"/>
    <col min="2383" max="2588" width="9" style="4"/>
    <col min="2589" max="2590" width="7.88671875" style="4" customWidth="1"/>
    <col min="2591" max="2592" width="4.77734375" style="4" customWidth="1"/>
    <col min="2593" max="2593" width="17.109375" style="4" customWidth="1"/>
    <col min="2594" max="2623" width="4.109375" style="4" customWidth="1"/>
    <col min="2624" max="2624" width="0" style="4" hidden="1" customWidth="1"/>
    <col min="2625" max="2625" width="9.88671875" style="4" customWidth="1"/>
    <col min="2626" max="2626" width="14.6640625" style="4" customWidth="1"/>
    <col min="2627" max="2628" width="9.88671875" style="4" customWidth="1"/>
    <col min="2629" max="2630" width="7.6640625" style="4" customWidth="1"/>
    <col min="2631" max="2631" width="9" style="4" customWidth="1"/>
    <col min="2632" max="2638" width="0" style="4" hidden="1" customWidth="1"/>
    <col min="2639" max="2844" width="9" style="4"/>
    <col min="2845" max="2846" width="7.88671875" style="4" customWidth="1"/>
    <col min="2847" max="2848" width="4.77734375" style="4" customWidth="1"/>
    <col min="2849" max="2849" width="17.109375" style="4" customWidth="1"/>
    <col min="2850" max="2879" width="4.109375" style="4" customWidth="1"/>
    <col min="2880" max="2880" width="0" style="4" hidden="1" customWidth="1"/>
    <col min="2881" max="2881" width="9.88671875" style="4" customWidth="1"/>
    <col min="2882" max="2882" width="14.6640625" style="4" customWidth="1"/>
    <col min="2883" max="2884" width="9.88671875" style="4" customWidth="1"/>
    <col min="2885" max="2886" width="7.6640625" style="4" customWidth="1"/>
    <col min="2887" max="2887" width="9" style="4" customWidth="1"/>
    <col min="2888" max="2894" width="0" style="4" hidden="1" customWidth="1"/>
    <col min="2895" max="3100" width="9" style="4"/>
    <col min="3101" max="3102" width="7.88671875" style="4" customWidth="1"/>
    <col min="3103" max="3104" width="4.77734375" style="4" customWidth="1"/>
    <col min="3105" max="3105" width="17.109375" style="4" customWidth="1"/>
    <col min="3106" max="3135" width="4.109375" style="4" customWidth="1"/>
    <col min="3136" max="3136" width="0" style="4" hidden="1" customWidth="1"/>
    <col min="3137" max="3137" width="9.88671875" style="4" customWidth="1"/>
    <col min="3138" max="3138" width="14.6640625" style="4" customWidth="1"/>
    <col min="3139" max="3140" width="9.88671875" style="4" customWidth="1"/>
    <col min="3141" max="3142" width="7.6640625" style="4" customWidth="1"/>
    <col min="3143" max="3143" width="9" style="4" customWidth="1"/>
    <col min="3144" max="3150" width="0" style="4" hidden="1" customWidth="1"/>
    <col min="3151" max="3356" width="9" style="4"/>
    <col min="3357" max="3358" width="7.88671875" style="4" customWidth="1"/>
    <col min="3359" max="3360" width="4.77734375" style="4" customWidth="1"/>
    <col min="3361" max="3361" width="17.109375" style="4" customWidth="1"/>
    <col min="3362" max="3391" width="4.109375" style="4" customWidth="1"/>
    <col min="3392" max="3392" width="0" style="4" hidden="1" customWidth="1"/>
    <col min="3393" max="3393" width="9.88671875" style="4" customWidth="1"/>
    <col min="3394" max="3394" width="14.6640625" style="4" customWidth="1"/>
    <col min="3395" max="3396" width="9.88671875" style="4" customWidth="1"/>
    <col min="3397" max="3398" width="7.6640625" style="4" customWidth="1"/>
    <col min="3399" max="3399" width="9" style="4" customWidth="1"/>
    <col min="3400" max="3406" width="0" style="4" hidden="1" customWidth="1"/>
    <col min="3407" max="3612" width="9" style="4"/>
    <col min="3613" max="3614" width="7.88671875" style="4" customWidth="1"/>
    <col min="3615" max="3616" width="4.77734375" style="4" customWidth="1"/>
    <col min="3617" max="3617" width="17.109375" style="4" customWidth="1"/>
    <col min="3618" max="3647" width="4.109375" style="4" customWidth="1"/>
    <col min="3648" max="3648" width="0" style="4" hidden="1" customWidth="1"/>
    <col min="3649" max="3649" width="9.88671875" style="4" customWidth="1"/>
    <col min="3650" max="3650" width="14.6640625" style="4" customWidth="1"/>
    <col min="3651" max="3652" width="9.88671875" style="4" customWidth="1"/>
    <col min="3653" max="3654" width="7.6640625" style="4" customWidth="1"/>
    <col min="3655" max="3655" width="9" style="4" customWidth="1"/>
    <col min="3656" max="3662" width="0" style="4" hidden="1" customWidth="1"/>
    <col min="3663" max="3868" width="9" style="4"/>
    <col min="3869" max="3870" width="7.88671875" style="4" customWidth="1"/>
    <col min="3871" max="3872" width="4.77734375" style="4" customWidth="1"/>
    <col min="3873" max="3873" width="17.109375" style="4" customWidth="1"/>
    <col min="3874" max="3903" width="4.109375" style="4" customWidth="1"/>
    <col min="3904" max="3904" width="0" style="4" hidden="1" customWidth="1"/>
    <col min="3905" max="3905" width="9.88671875" style="4" customWidth="1"/>
    <col min="3906" max="3906" width="14.6640625" style="4" customWidth="1"/>
    <col min="3907" max="3908" width="9.88671875" style="4" customWidth="1"/>
    <col min="3909" max="3910" width="7.6640625" style="4" customWidth="1"/>
    <col min="3911" max="3911" width="9" style="4" customWidth="1"/>
    <col min="3912" max="3918" width="0" style="4" hidden="1" customWidth="1"/>
    <col min="3919" max="4124" width="9" style="4"/>
    <col min="4125" max="4126" width="7.88671875" style="4" customWidth="1"/>
    <col min="4127" max="4128" width="4.77734375" style="4" customWidth="1"/>
    <col min="4129" max="4129" width="17.109375" style="4" customWidth="1"/>
    <col min="4130" max="4159" width="4.109375" style="4" customWidth="1"/>
    <col min="4160" max="4160" width="0" style="4" hidden="1" customWidth="1"/>
    <col min="4161" max="4161" width="9.88671875" style="4" customWidth="1"/>
    <col min="4162" max="4162" width="14.6640625" style="4" customWidth="1"/>
    <col min="4163" max="4164" width="9.88671875" style="4" customWidth="1"/>
    <col min="4165" max="4166" width="7.6640625" style="4" customWidth="1"/>
    <col min="4167" max="4167" width="9" style="4" customWidth="1"/>
    <col min="4168" max="4174" width="0" style="4" hidden="1" customWidth="1"/>
    <col min="4175" max="4380" width="9" style="4"/>
    <col min="4381" max="4382" width="7.88671875" style="4" customWidth="1"/>
    <col min="4383" max="4384" width="4.77734375" style="4" customWidth="1"/>
    <col min="4385" max="4385" width="17.109375" style="4" customWidth="1"/>
    <col min="4386" max="4415" width="4.109375" style="4" customWidth="1"/>
    <col min="4416" max="4416" width="0" style="4" hidden="1" customWidth="1"/>
    <col min="4417" max="4417" width="9.88671875" style="4" customWidth="1"/>
    <col min="4418" max="4418" width="14.6640625" style="4" customWidth="1"/>
    <col min="4419" max="4420" width="9.88671875" style="4" customWidth="1"/>
    <col min="4421" max="4422" width="7.6640625" style="4" customWidth="1"/>
    <col min="4423" max="4423" width="9" style="4" customWidth="1"/>
    <col min="4424" max="4430" width="0" style="4" hidden="1" customWidth="1"/>
    <col min="4431" max="4636" width="9" style="4"/>
    <col min="4637" max="4638" width="7.88671875" style="4" customWidth="1"/>
    <col min="4639" max="4640" width="4.77734375" style="4" customWidth="1"/>
    <col min="4641" max="4641" width="17.109375" style="4" customWidth="1"/>
    <col min="4642" max="4671" width="4.109375" style="4" customWidth="1"/>
    <col min="4672" max="4672" width="0" style="4" hidden="1" customWidth="1"/>
    <col min="4673" max="4673" width="9.88671875" style="4" customWidth="1"/>
    <col min="4674" max="4674" width="14.6640625" style="4" customWidth="1"/>
    <col min="4675" max="4676" width="9.88671875" style="4" customWidth="1"/>
    <col min="4677" max="4678" width="7.6640625" style="4" customWidth="1"/>
    <col min="4679" max="4679" width="9" style="4" customWidth="1"/>
    <col min="4680" max="4686" width="0" style="4" hidden="1" customWidth="1"/>
    <col min="4687" max="4892" width="9" style="4"/>
    <col min="4893" max="4894" width="7.88671875" style="4" customWidth="1"/>
    <col min="4895" max="4896" width="4.77734375" style="4" customWidth="1"/>
    <col min="4897" max="4897" width="17.109375" style="4" customWidth="1"/>
    <col min="4898" max="4927" width="4.109375" style="4" customWidth="1"/>
    <col min="4928" max="4928" width="0" style="4" hidden="1" customWidth="1"/>
    <col min="4929" max="4929" width="9.88671875" style="4" customWidth="1"/>
    <col min="4930" max="4930" width="14.6640625" style="4" customWidth="1"/>
    <col min="4931" max="4932" width="9.88671875" style="4" customWidth="1"/>
    <col min="4933" max="4934" width="7.6640625" style="4" customWidth="1"/>
    <col min="4935" max="4935" width="9" style="4" customWidth="1"/>
    <col min="4936" max="4942" width="0" style="4" hidden="1" customWidth="1"/>
    <col min="4943" max="5148" width="9" style="4"/>
    <col min="5149" max="5150" width="7.88671875" style="4" customWidth="1"/>
    <col min="5151" max="5152" width="4.77734375" style="4" customWidth="1"/>
    <col min="5153" max="5153" width="17.109375" style="4" customWidth="1"/>
    <col min="5154" max="5183" width="4.109375" style="4" customWidth="1"/>
    <col min="5184" max="5184" width="0" style="4" hidden="1" customWidth="1"/>
    <col min="5185" max="5185" width="9.88671875" style="4" customWidth="1"/>
    <col min="5186" max="5186" width="14.6640625" style="4" customWidth="1"/>
    <col min="5187" max="5188" width="9.88671875" style="4" customWidth="1"/>
    <col min="5189" max="5190" width="7.6640625" style="4" customWidth="1"/>
    <col min="5191" max="5191" width="9" style="4" customWidth="1"/>
    <col min="5192" max="5198" width="0" style="4" hidden="1" customWidth="1"/>
    <col min="5199" max="5404" width="9" style="4"/>
    <col min="5405" max="5406" width="7.88671875" style="4" customWidth="1"/>
    <col min="5407" max="5408" width="4.77734375" style="4" customWidth="1"/>
    <col min="5409" max="5409" width="17.109375" style="4" customWidth="1"/>
    <col min="5410" max="5439" width="4.109375" style="4" customWidth="1"/>
    <col min="5440" max="5440" width="0" style="4" hidden="1" customWidth="1"/>
    <col min="5441" max="5441" width="9.88671875" style="4" customWidth="1"/>
    <col min="5442" max="5442" width="14.6640625" style="4" customWidth="1"/>
    <col min="5443" max="5444" width="9.88671875" style="4" customWidth="1"/>
    <col min="5445" max="5446" width="7.6640625" style="4" customWidth="1"/>
    <col min="5447" max="5447" width="9" style="4" customWidth="1"/>
    <col min="5448" max="5454" width="0" style="4" hidden="1" customWidth="1"/>
    <col min="5455" max="5660" width="9" style="4"/>
    <col min="5661" max="5662" width="7.88671875" style="4" customWidth="1"/>
    <col min="5663" max="5664" width="4.77734375" style="4" customWidth="1"/>
    <col min="5665" max="5665" width="17.109375" style="4" customWidth="1"/>
    <col min="5666" max="5695" width="4.109375" style="4" customWidth="1"/>
    <col min="5696" max="5696" width="0" style="4" hidden="1" customWidth="1"/>
    <col min="5697" max="5697" width="9.88671875" style="4" customWidth="1"/>
    <col min="5698" max="5698" width="14.6640625" style="4" customWidth="1"/>
    <col min="5699" max="5700" width="9.88671875" style="4" customWidth="1"/>
    <col min="5701" max="5702" width="7.6640625" style="4" customWidth="1"/>
    <col min="5703" max="5703" width="9" style="4" customWidth="1"/>
    <col min="5704" max="5710" width="0" style="4" hidden="1" customWidth="1"/>
    <col min="5711" max="5916" width="9" style="4"/>
    <col min="5917" max="5918" width="7.88671875" style="4" customWidth="1"/>
    <col min="5919" max="5920" width="4.77734375" style="4" customWidth="1"/>
    <col min="5921" max="5921" width="17.109375" style="4" customWidth="1"/>
    <col min="5922" max="5951" width="4.109375" style="4" customWidth="1"/>
    <col min="5952" max="5952" width="0" style="4" hidden="1" customWidth="1"/>
    <col min="5953" max="5953" width="9.88671875" style="4" customWidth="1"/>
    <col min="5954" max="5954" width="14.6640625" style="4" customWidth="1"/>
    <col min="5955" max="5956" width="9.88671875" style="4" customWidth="1"/>
    <col min="5957" max="5958" width="7.6640625" style="4" customWidth="1"/>
    <col min="5959" max="5959" width="9" style="4" customWidth="1"/>
    <col min="5960" max="5966" width="0" style="4" hidden="1" customWidth="1"/>
    <col min="5967" max="6172" width="9" style="4"/>
    <col min="6173" max="6174" width="7.88671875" style="4" customWidth="1"/>
    <col min="6175" max="6176" width="4.77734375" style="4" customWidth="1"/>
    <col min="6177" max="6177" width="17.109375" style="4" customWidth="1"/>
    <col min="6178" max="6207" width="4.109375" style="4" customWidth="1"/>
    <col min="6208" max="6208" width="0" style="4" hidden="1" customWidth="1"/>
    <col min="6209" max="6209" width="9.88671875" style="4" customWidth="1"/>
    <col min="6210" max="6210" width="14.6640625" style="4" customWidth="1"/>
    <col min="6211" max="6212" width="9.88671875" style="4" customWidth="1"/>
    <col min="6213" max="6214" width="7.6640625" style="4" customWidth="1"/>
    <col min="6215" max="6215" width="9" style="4" customWidth="1"/>
    <col min="6216" max="6222" width="0" style="4" hidden="1" customWidth="1"/>
    <col min="6223" max="6428" width="9" style="4"/>
    <col min="6429" max="6430" width="7.88671875" style="4" customWidth="1"/>
    <col min="6431" max="6432" width="4.77734375" style="4" customWidth="1"/>
    <col min="6433" max="6433" width="17.109375" style="4" customWidth="1"/>
    <col min="6434" max="6463" width="4.109375" style="4" customWidth="1"/>
    <col min="6464" max="6464" width="0" style="4" hidden="1" customWidth="1"/>
    <col min="6465" max="6465" width="9.88671875" style="4" customWidth="1"/>
    <col min="6466" max="6466" width="14.6640625" style="4" customWidth="1"/>
    <col min="6467" max="6468" width="9.88671875" style="4" customWidth="1"/>
    <col min="6469" max="6470" width="7.6640625" style="4" customWidth="1"/>
    <col min="6471" max="6471" width="9" style="4" customWidth="1"/>
    <col min="6472" max="6478" width="0" style="4" hidden="1" customWidth="1"/>
    <col min="6479" max="6684" width="9" style="4"/>
    <col min="6685" max="6686" width="7.88671875" style="4" customWidth="1"/>
    <col min="6687" max="6688" width="4.77734375" style="4" customWidth="1"/>
    <col min="6689" max="6689" width="17.109375" style="4" customWidth="1"/>
    <col min="6690" max="6719" width="4.109375" style="4" customWidth="1"/>
    <col min="6720" max="6720" width="0" style="4" hidden="1" customWidth="1"/>
    <col min="6721" max="6721" width="9.88671875" style="4" customWidth="1"/>
    <col min="6722" max="6722" width="14.6640625" style="4" customWidth="1"/>
    <col min="6723" max="6724" width="9.88671875" style="4" customWidth="1"/>
    <col min="6725" max="6726" width="7.6640625" style="4" customWidth="1"/>
    <col min="6727" max="6727" width="9" style="4" customWidth="1"/>
    <col min="6728" max="6734" width="0" style="4" hidden="1" customWidth="1"/>
    <col min="6735" max="6940" width="9" style="4"/>
    <col min="6941" max="6942" width="7.88671875" style="4" customWidth="1"/>
    <col min="6943" max="6944" width="4.77734375" style="4" customWidth="1"/>
    <col min="6945" max="6945" width="17.109375" style="4" customWidth="1"/>
    <col min="6946" max="6975" width="4.109375" style="4" customWidth="1"/>
    <col min="6976" max="6976" width="0" style="4" hidden="1" customWidth="1"/>
    <col min="6977" max="6977" width="9.88671875" style="4" customWidth="1"/>
    <col min="6978" max="6978" width="14.6640625" style="4" customWidth="1"/>
    <col min="6979" max="6980" width="9.88671875" style="4" customWidth="1"/>
    <col min="6981" max="6982" width="7.6640625" style="4" customWidth="1"/>
    <col min="6983" max="6983" width="9" style="4" customWidth="1"/>
    <col min="6984" max="6990" width="0" style="4" hidden="1" customWidth="1"/>
    <col min="6991" max="7196" width="9" style="4"/>
    <col min="7197" max="7198" width="7.88671875" style="4" customWidth="1"/>
    <col min="7199" max="7200" width="4.77734375" style="4" customWidth="1"/>
    <col min="7201" max="7201" width="17.109375" style="4" customWidth="1"/>
    <col min="7202" max="7231" width="4.109375" style="4" customWidth="1"/>
    <col min="7232" max="7232" width="0" style="4" hidden="1" customWidth="1"/>
    <col min="7233" max="7233" width="9.88671875" style="4" customWidth="1"/>
    <col min="7234" max="7234" width="14.6640625" style="4" customWidth="1"/>
    <col min="7235" max="7236" width="9.88671875" style="4" customWidth="1"/>
    <col min="7237" max="7238" width="7.6640625" style="4" customWidth="1"/>
    <col min="7239" max="7239" width="9" style="4" customWidth="1"/>
    <col min="7240" max="7246" width="0" style="4" hidden="1" customWidth="1"/>
    <col min="7247" max="7452" width="9" style="4"/>
    <col min="7453" max="7454" width="7.88671875" style="4" customWidth="1"/>
    <col min="7455" max="7456" width="4.77734375" style="4" customWidth="1"/>
    <col min="7457" max="7457" width="17.109375" style="4" customWidth="1"/>
    <col min="7458" max="7487" width="4.109375" style="4" customWidth="1"/>
    <col min="7488" max="7488" width="0" style="4" hidden="1" customWidth="1"/>
    <col min="7489" max="7489" width="9.88671875" style="4" customWidth="1"/>
    <col min="7490" max="7490" width="14.6640625" style="4" customWidth="1"/>
    <col min="7491" max="7492" width="9.88671875" style="4" customWidth="1"/>
    <col min="7493" max="7494" width="7.6640625" style="4" customWidth="1"/>
    <col min="7495" max="7495" width="9" style="4" customWidth="1"/>
    <col min="7496" max="7502" width="0" style="4" hidden="1" customWidth="1"/>
    <col min="7503" max="7708" width="9" style="4"/>
    <col min="7709" max="7710" width="7.88671875" style="4" customWidth="1"/>
    <col min="7711" max="7712" width="4.77734375" style="4" customWidth="1"/>
    <col min="7713" max="7713" width="17.109375" style="4" customWidth="1"/>
    <col min="7714" max="7743" width="4.109375" style="4" customWidth="1"/>
    <col min="7744" max="7744" width="0" style="4" hidden="1" customWidth="1"/>
    <col min="7745" max="7745" width="9.88671875" style="4" customWidth="1"/>
    <col min="7746" max="7746" width="14.6640625" style="4" customWidth="1"/>
    <col min="7747" max="7748" width="9.88671875" style="4" customWidth="1"/>
    <col min="7749" max="7750" width="7.6640625" style="4" customWidth="1"/>
    <col min="7751" max="7751" width="9" style="4" customWidth="1"/>
    <col min="7752" max="7758" width="0" style="4" hidden="1" customWidth="1"/>
    <col min="7759" max="7964" width="9" style="4"/>
    <col min="7965" max="7966" width="7.88671875" style="4" customWidth="1"/>
    <col min="7967" max="7968" width="4.77734375" style="4" customWidth="1"/>
    <col min="7969" max="7969" width="17.109375" style="4" customWidth="1"/>
    <col min="7970" max="7999" width="4.109375" style="4" customWidth="1"/>
    <col min="8000" max="8000" width="0" style="4" hidden="1" customWidth="1"/>
    <col min="8001" max="8001" width="9.88671875" style="4" customWidth="1"/>
    <col min="8002" max="8002" width="14.6640625" style="4" customWidth="1"/>
    <col min="8003" max="8004" width="9.88671875" style="4" customWidth="1"/>
    <col min="8005" max="8006" width="7.6640625" style="4" customWidth="1"/>
    <col min="8007" max="8007" width="9" style="4" customWidth="1"/>
    <col min="8008" max="8014" width="0" style="4" hidden="1" customWidth="1"/>
    <col min="8015" max="8220" width="9" style="4"/>
    <col min="8221" max="8222" width="7.88671875" style="4" customWidth="1"/>
    <col min="8223" max="8224" width="4.77734375" style="4" customWidth="1"/>
    <col min="8225" max="8225" width="17.109375" style="4" customWidth="1"/>
    <col min="8226" max="8255" width="4.109375" style="4" customWidth="1"/>
    <col min="8256" max="8256" width="0" style="4" hidden="1" customWidth="1"/>
    <col min="8257" max="8257" width="9.88671875" style="4" customWidth="1"/>
    <col min="8258" max="8258" width="14.6640625" style="4" customWidth="1"/>
    <col min="8259" max="8260" width="9.88671875" style="4" customWidth="1"/>
    <col min="8261" max="8262" width="7.6640625" style="4" customWidth="1"/>
    <col min="8263" max="8263" width="9" style="4" customWidth="1"/>
    <col min="8264" max="8270" width="0" style="4" hidden="1" customWidth="1"/>
    <col min="8271" max="8476" width="9" style="4"/>
    <col min="8477" max="8478" width="7.88671875" style="4" customWidth="1"/>
    <col min="8479" max="8480" width="4.77734375" style="4" customWidth="1"/>
    <col min="8481" max="8481" width="17.109375" style="4" customWidth="1"/>
    <col min="8482" max="8511" width="4.109375" style="4" customWidth="1"/>
    <col min="8512" max="8512" width="0" style="4" hidden="1" customWidth="1"/>
    <col min="8513" max="8513" width="9.88671875" style="4" customWidth="1"/>
    <col min="8514" max="8514" width="14.6640625" style="4" customWidth="1"/>
    <col min="8515" max="8516" width="9.88671875" style="4" customWidth="1"/>
    <col min="8517" max="8518" width="7.6640625" style="4" customWidth="1"/>
    <col min="8519" max="8519" width="9" style="4" customWidth="1"/>
    <col min="8520" max="8526" width="0" style="4" hidden="1" customWidth="1"/>
    <col min="8527" max="8732" width="9" style="4"/>
    <col min="8733" max="8734" width="7.88671875" style="4" customWidth="1"/>
    <col min="8735" max="8736" width="4.77734375" style="4" customWidth="1"/>
    <col min="8737" max="8737" width="17.109375" style="4" customWidth="1"/>
    <col min="8738" max="8767" width="4.109375" style="4" customWidth="1"/>
    <col min="8768" max="8768" width="0" style="4" hidden="1" customWidth="1"/>
    <col min="8769" max="8769" width="9.88671875" style="4" customWidth="1"/>
    <col min="8770" max="8770" width="14.6640625" style="4" customWidth="1"/>
    <col min="8771" max="8772" width="9.88671875" style="4" customWidth="1"/>
    <col min="8773" max="8774" width="7.6640625" style="4" customWidth="1"/>
    <col min="8775" max="8775" width="9" style="4" customWidth="1"/>
    <col min="8776" max="8782" width="0" style="4" hidden="1" customWidth="1"/>
    <col min="8783" max="8988" width="9" style="4"/>
    <col min="8989" max="8990" width="7.88671875" style="4" customWidth="1"/>
    <col min="8991" max="8992" width="4.77734375" style="4" customWidth="1"/>
    <col min="8993" max="8993" width="17.109375" style="4" customWidth="1"/>
    <col min="8994" max="9023" width="4.109375" style="4" customWidth="1"/>
    <col min="9024" max="9024" width="0" style="4" hidden="1" customWidth="1"/>
    <col min="9025" max="9025" width="9.88671875" style="4" customWidth="1"/>
    <col min="9026" max="9026" width="14.6640625" style="4" customWidth="1"/>
    <col min="9027" max="9028" width="9.88671875" style="4" customWidth="1"/>
    <col min="9029" max="9030" width="7.6640625" style="4" customWidth="1"/>
    <col min="9031" max="9031" width="9" style="4" customWidth="1"/>
    <col min="9032" max="9038" width="0" style="4" hidden="1" customWidth="1"/>
    <col min="9039" max="9244" width="9" style="4"/>
    <col min="9245" max="9246" width="7.88671875" style="4" customWidth="1"/>
    <col min="9247" max="9248" width="4.77734375" style="4" customWidth="1"/>
    <col min="9249" max="9249" width="17.109375" style="4" customWidth="1"/>
    <col min="9250" max="9279" width="4.109375" style="4" customWidth="1"/>
    <col min="9280" max="9280" width="0" style="4" hidden="1" customWidth="1"/>
    <col min="9281" max="9281" width="9.88671875" style="4" customWidth="1"/>
    <col min="9282" max="9282" width="14.6640625" style="4" customWidth="1"/>
    <col min="9283" max="9284" width="9.88671875" style="4" customWidth="1"/>
    <col min="9285" max="9286" width="7.6640625" style="4" customWidth="1"/>
    <col min="9287" max="9287" width="9" style="4" customWidth="1"/>
    <col min="9288" max="9294" width="0" style="4" hidden="1" customWidth="1"/>
    <col min="9295" max="9500" width="9" style="4"/>
    <col min="9501" max="9502" width="7.88671875" style="4" customWidth="1"/>
    <col min="9503" max="9504" width="4.77734375" style="4" customWidth="1"/>
    <col min="9505" max="9505" width="17.109375" style="4" customWidth="1"/>
    <col min="9506" max="9535" width="4.109375" style="4" customWidth="1"/>
    <col min="9536" max="9536" width="0" style="4" hidden="1" customWidth="1"/>
    <col min="9537" max="9537" width="9.88671875" style="4" customWidth="1"/>
    <col min="9538" max="9538" width="14.6640625" style="4" customWidth="1"/>
    <col min="9539" max="9540" width="9.88671875" style="4" customWidth="1"/>
    <col min="9541" max="9542" width="7.6640625" style="4" customWidth="1"/>
    <col min="9543" max="9543" width="9" style="4" customWidth="1"/>
    <col min="9544" max="9550" width="0" style="4" hidden="1" customWidth="1"/>
    <col min="9551" max="9756" width="9" style="4"/>
    <col min="9757" max="9758" width="7.88671875" style="4" customWidth="1"/>
    <col min="9759" max="9760" width="4.77734375" style="4" customWidth="1"/>
    <col min="9761" max="9761" width="17.109375" style="4" customWidth="1"/>
    <col min="9762" max="9791" width="4.109375" style="4" customWidth="1"/>
    <col min="9792" max="9792" width="0" style="4" hidden="1" customWidth="1"/>
    <col min="9793" max="9793" width="9.88671875" style="4" customWidth="1"/>
    <col min="9794" max="9794" width="14.6640625" style="4" customWidth="1"/>
    <col min="9795" max="9796" width="9.88671875" style="4" customWidth="1"/>
    <col min="9797" max="9798" width="7.6640625" style="4" customWidth="1"/>
    <col min="9799" max="9799" width="9" style="4" customWidth="1"/>
    <col min="9800" max="9806" width="0" style="4" hidden="1" customWidth="1"/>
    <col min="9807" max="10012" width="9" style="4"/>
    <col min="10013" max="10014" width="7.88671875" style="4" customWidth="1"/>
    <col min="10015" max="10016" width="4.77734375" style="4" customWidth="1"/>
    <col min="10017" max="10017" width="17.109375" style="4" customWidth="1"/>
    <col min="10018" max="10047" width="4.109375" style="4" customWidth="1"/>
    <col min="10048" max="10048" width="0" style="4" hidden="1" customWidth="1"/>
    <col min="10049" max="10049" width="9.88671875" style="4" customWidth="1"/>
    <col min="10050" max="10050" width="14.6640625" style="4" customWidth="1"/>
    <col min="10051" max="10052" width="9.88671875" style="4" customWidth="1"/>
    <col min="10053" max="10054" width="7.6640625" style="4" customWidth="1"/>
    <col min="10055" max="10055" width="9" style="4" customWidth="1"/>
    <col min="10056" max="10062" width="0" style="4" hidden="1" customWidth="1"/>
    <col min="10063" max="10268" width="9" style="4"/>
    <col min="10269" max="10270" width="7.88671875" style="4" customWidth="1"/>
    <col min="10271" max="10272" width="4.77734375" style="4" customWidth="1"/>
    <col min="10273" max="10273" width="17.109375" style="4" customWidth="1"/>
    <col min="10274" max="10303" width="4.109375" style="4" customWidth="1"/>
    <col min="10304" max="10304" width="0" style="4" hidden="1" customWidth="1"/>
    <col min="10305" max="10305" width="9.88671875" style="4" customWidth="1"/>
    <col min="10306" max="10306" width="14.6640625" style="4" customWidth="1"/>
    <col min="10307" max="10308" width="9.88671875" style="4" customWidth="1"/>
    <col min="10309" max="10310" width="7.6640625" style="4" customWidth="1"/>
    <col min="10311" max="10311" width="9" style="4" customWidth="1"/>
    <col min="10312" max="10318" width="0" style="4" hidden="1" customWidth="1"/>
    <col min="10319" max="10524" width="9" style="4"/>
    <col min="10525" max="10526" width="7.88671875" style="4" customWidth="1"/>
    <col min="10527" max="10528" width="4.77734375" style="4" customWidth="1"/>
    <col min="10529" max="10529" width="17.109375" style="4" customWidth="1"/>
    <col min="10530" max="10559" width="4.109375" style="4" customWidth="1"/>
    <col min="10560" max="10560" width="0" style="4" hidden="1" customWidth="1"/>
    <col min="10561" max="10561" width="9.88671875" style="4" customWidth="1"/>
    <col min="10562" max="10562" width="14.6640625" style="4" customWidth="1"/>
    <col min="10563" max="10564" width="9.88671875" style="4" customWidth="1"/>
    <col min="10565" max="10566" width="7.6640625" style="4" customWidth="1"/>
    <col min="10567" max="10567" width="9" style="4" customWidth="1"/>
    <col min="10568" max="10574" width="0" style="4" hidden="1" customWidth="1"/>
    <col min="10575" max="10780" width="9" style="4"/>
    <col min="10781" max="10782" width="7.88671875" style="4" customWidth="1"/>
    <col min="10783" max="10784" width="4.77734375" style="4" customWidth="1"/>
    <col min="10785" max="10785" width="17.109375" style="4" customWidth="1"/>
    <col min="10786" max="10815" width="4.109375" style="4" customWidth="1"/>
    <col min="10816" max="10816" width="0" style="4" hidden="1" customWidth="1"/>
    <col min="10817" max="10817" width="9.88671875" style="4" customWidth="1"/>
    <col min="10818" max="10818" width="14.6640625" style="4" customWidth="1"/>
    <col min="10819" max="10820" width="9.88671875" style="4" customWidth="1"/>
    <col min="10821" max="10822" width="7.6640625" style="4" customWidth="1"/>
    <col min="10823" max="10823" width="9" style="4" customWidth="1"/>
    <col min="10824" max="10830" width="0" style="4" hidden="1" customWidth="1"/>
    <col min="10831" max="11036" width="9" style="4"/>
    <col min="11037" max="11038" width="7.88671875" style="4" customWidth="1"/>
    <col min="11039" max="11040" width="4.77734375" style="4" customWidth="1"/>
    <col min="11041" max="11041" width="17.109375" style="4" customWidth="1"/>
    <col min="11042" max="11071" width="4.109375" style="4" customWidth="1"/>
    <col min="11072" max="11072" width="0" style="4" hidden="1" customWidth="1"/>
    <col min="11073" max="11073" width="9.88671875" style="4" customWidth="1"/>
    <col min="11074" max="11074" width="14.6640625" style="4" customWidth="1"/>
    <col min="11075" max="11076" width="9.88671875" style="4" customWidth="1"/>
    <col min="11077" max="11078" width="7.6640625" style="4" customWidth="1"/>
    <col min="11079" max="11079" width="9" style="4" customWidth="1"/>
    <col min="11080" max="11086" width="0" style="4" hidden="1" customWidth="1"/>
    <col min="11087" max="11292" width="9" style="4"/>
    <col min="11293" max="11294" width="7.88671875" style="4" customWidth="1"/>
    <col min="11295" max="11296" width="4.77734375" style="4" customWidth="1"/>
    <col min="11297" max="11297" width="17.109375" style="4" customWidth="1"/>
    <col min="11298" max="11327" width="4.109375" style="4" customWidth="1"/>
    <col min="11328" max="11328" width="0" style="4" hidden="1" customWidth="1"/>
    <col min="11329" max="11329" width="9.88671875" style="4" customWidth="1"/>
    <col min="11330" max="11330" width="14.6640625" style="4" customWidth="1"/>
    <col min="11331" max="11332" width="9.88671875" style="4" customWidth="1"/>
    <col min="11333" max="11334" width="7.6640625" style="4" customWidth="1"/>
    <col min="11335" max="11335" width="9" style="4" customWidth="1"/>
    <col min="11336" max="11342" width="0" style="4" hidden="1" customWidth="1"/>
    <col min="11343" max="11548" width="9" style="4"/>
    <col min="11549" max="11550" width="7.88671875" style="4" customWidth="1"/>
    <col min="11551" max="11552" width="4.77734375" style="4" customWidth="1"/>
    <col min="11553" max="11553" width="17.109375" style="4" customWidth="1"/>
    <col min="11554" max="11583" width="4.109375" style="4" customWidth="1"/>
    <col min="11584" max="11584" width="0" style="4" hidden="1" customWidth="1"/>
    <col min="11585" max="11585" width="9.88671875" style="4" customWidth="1"/>
    <col min="11586" max="11586" width="14.6640625" style="4" customWidth="1"/>
    <col min="11587" max="11588" width="9.88671875" style="4" customWidth="1"/>
    <col min="11589" max="11590" width="7.6640625" style="4" customWidth="1"/>
    <col min="11591" max="11591" width="9" style="4" customWidth="1"/>
    <col min="11592" max="11598" width="0" style="4" hidden="1" customWidth="1"/>
    <col min="11599" max="11804" width="9" style="4"/>
    <col min="11805" max="11806" width="7.88671875" style="4" customWidth="1"/>
    <col min="11807" max="11808" width="4.77734375" style="4" customWidth="1"/>
    <col min="11809" max="11809" width="17.109375" style="4" customWidth="1"/>
    <col min="11810" max="11839" width="4.109375" style="4" customWidth="1"/>
    <col min="11840" max="11840" width="0" style="4" hidden="1" customWidth="1"/>
    <col min="11841" max="11841" width="9.88671875" style="4" customWidth="1"/>
    <col min="11842" max="11842" width="14.6640625" style="4" customWidth="1"/>
    <col min="11843" max="11844" width="9.88671875" style="4" customWidth="1"/>
    <col min="11845" max="11846" width="7.6640625" style="4" customWidth="1"/>
    <col min="11847" max="11847" width="9" style="4" customWidth="1"/>
    <col min="11848" max="11854" width="0" style="4" hidden="1" customWidth="1"/>
    <col min="11855" max="12060" width="9" style="4"/>
    <col min="12061" max="12062" width="7.88671875" style="4" customWidth="1"/>
    <col min="12063" max="12064" width="4.77734375" style="4" customWidth="1"/>
    <col min="12065" max="12065" width="17.109375" style="4" customWidth="1"/>
    <col min="12066" max="12095" width="4.109375" style="4" customWidth="1"/>
    <col min="12096" max="12096" width="0" style="4" hidden="1" customWidth="1"/>
    <col min="12097" max="12097" width="9.88671875" style="4" customWidth="1"/>
    <col min="12098" max="12098" width="14.6640625" style="4" customWidth="1"/>
    <col min="12099" max="12100" width="9.88671875" style="4" customWidth="1"/>
    <col min="12101" max="12102" width="7.6640625" style="4" customWidth="1"/>
    <col min="12103" max="12103" width="9" style="4" customWidth="1"/>
    <col min="12104" max="12110" width="0" style="4" hidden="1" customWidth="1"/>
    <col min="12111" max="12316" width="9" style="4"/>
    <col min="12317" max="12318" width="7.88671875" style="4" customWidth="1"/>
    <col min="12319" max="12320" width="4.77734375" style="4" customWidth="1"/>
    <col min="12321" max="12321" width="17.109375" style="4" customWidth="1"/>
    <col min="12322" max="12351" width="4.109375" style="4" customWidth="1"/>
    <col min="12352" max="12352" width="0" style="4" hidden="1" customWidth="1"/>
    <col min="12353" max="12353" width="9.88671875" style="4" customWidth="1"/>
    <col min="12354" max="12354" width="14.6640625" style="4" customWidth="1"/>
    <col min="12355" max="12356" width="9.88671875" style="4" customWidth="1"/>
    <col min="12357" max="12358" width="7.6640625" style="4" customWidth="1"/>
    <col min="12359" max="12359" width="9" style="4" customWidth="1"/>
    <col min="12360" max="12366" width="0" style="4" hidden="1" customWidth="1"/>
    <col min="12367" max="12572" width="9" style="4"/>
    <col min="12573" max="12574" width="7.88671875" style="4" customWidth="1"/>
    <col min="12575" max="12576" width="4.77734375" style="4" customWidth="1"/>
    <col min="12577" max="12577" width="17.109375" style="4" customWidth="1"/>
    <col min="12578" max="12607" width="4.109375" style="4" customWidth="1"/>
    <col min="12608" max="12608" width="0" style="4" hidden="1" customWidth="1"/>
    <col min="12609" max="12609" width="9.88671875" style="4" customWidth="1"/>
    <col min="12610" max="12610" width="14.6640625" style="4" customWidth="1"/>
    <col min="12611" max="12612" width="9.88671875" style="4" customWidth="1"/>
    <col min="12613" max="12614" width="7.6640625" style="4" customWidth="1"/>
    <col min="12615" max="12615" width="9" style="4" customWidth="1"/>
    <col min="12616" max="12622" width="0" style="4" hidden="1" customWidth="1"/>
    <col min="12623" max="12828" width="9" style="4"/>
    <col min="12829" max="12830" width="7.88671875" style="4" customWidth="1"/>
    <col min="12831" max="12832" width="4.77734375" style="4" customWidth="1"/>
    <col min="12833" max="12833" width="17.109375" style="4" customWidth="1"/>
    <col min="12834" max="12863" width="4.109375" style="4" customWidth="1"/>
    <col min="12864" max="12864" width="0" style="4" hidden="1" customWidth="1"/>
    <col min="12865" max="12865" width="9.88671875" style="4" customWidth="1"/>
    <col min="12866" max="12866" width="14.6640625" style="4" customWidth="1"/>
    <col min="12867" max="12868" width="9.88671875" style="4" customWidth="1"/>
    <col min="12869" max="12870" width="7.6640625" style="4" customWidth="1"/>
    <col min="12871" max="12871" width="9" style="4" customWidth="1"/>
    <col min="12872" max="12878" width="0" style="4" hidden="1" customWidth="1"/>
    <col min="12879" max="13084" width="9" style="4"/>
    <col min="13085" max="13086" width="7.88671875" style="4" customWidth="1"/>
    <col min="13087" max="13088" width="4.77734375" style="4" customWidth="1"/>
    <col min="13089" max="13089" width="17.109375" style="4" customWidth="1"/>
    <col min="13090" max="13119" width="4.109375" style="4" customWidth="1"/>
    <col min="13120" max="13120" width="0" style="4" hidden="1" customWidth="1"/>
    <col min="13121" max="13121" width="9.88671875" style="4" customWidth="1"/>
    <col min="13122" max="13122" width="14.6640625" style="4" customWidth="1"/>
    <col min="13123" max="13124" width="9.88671875" style="4" customWidth="1"/>
    <col min="13125" max="13126" width="7.6640625" style="4" customWidth="1"/>
    <col min="13127" max="13127" width="9" style="4" customWidth="1"/>
    <col min="13128" max="13134" width="0" style="4" hidden="1" customWidth="1"/>
    <col min="13135" max="13340" width="9" style="4"/>
    <col min="13341" max="13342" width="7.88671875" style="4" customWidth="1"/>
    <col min="13343" max="13344" width="4.77734375" style="4" customWidth="1"/>
    <col min="13345" max="13345" width="17.109375" style="4" customWidth="1"/>
    <col min="13346" max="13375" width="4.109375" style="4" customWidth="1"/>
    <col min="13376" max="13376" width="0" style="4" hidden="1" customWidth="1"/>
    <col min="13377" max="13377" width="9.88671875" style="4" customWidth="1"/>
    <col min="13378" max="13378" width="14.6640625" style="4" customWidth="1"/>
    <col min="13379" max="13380" width="9.88671875" style="4" customWidth="1"/>
    <col min="13381" max="13382" width="7.6640625" style="4" customWidth="1"/>
    <col min="13383" max="13383" width="9" style="4" customWidth="1"/>
    <col min="13384" max="13390" width="0" style="4" hidden="1" customWidth="1"/>
    <col min="13391" max="13596" width="9" style="4"/>
    <col min="13597" max="13598" width="7.88671875" style="4" customWidth="1"/>
    <col min="13599" max="13600" width="4.77734375" style="4" customWidth="1"/>
    <col min="13601" max="13601" width="17.109375" style="4" customWidth="1"/>
    <col min="13602" max="13631" width="4.109375" style="4" customWidth="1"/>
    <col min="13632" max="13632" width="0" style="4" hidden="1" customWidth="1"/>
    <col min="13633" max="13633" width="9.88671875" style="4" customWidth="1"/>
    <col min="13634" max="13634" width="14.6640625" style="4" customWidth="1"/>
    <col min="13635" max="13636" width="9.88671875" style="4" customWidth="1"/>
    <col min="13637" max="13638" width="7.6640625" style="4" customWidth="1"/>
    <col min="13639" max="13639" width="9" style="4" customWidth="1"/>
    <col min="13640" max="13646" width="0" style="4" hidden="1" customWidth="1"/>
    <col min="13647" max="13852" width="9" style="4"/>
    <col min="13853" max="13854" width="7.88671875" style="4" customWidth="1"/>
    <col min="13855" max="13856" width="4.77734375" style="4" customWidth="1"/>
    <col min="13857" max="13857" width="17.109375" style="4" customWidth="1"/>
    <col min="13858" max="13887" width="4.109375" style="4" customWidth="1"/>
    <col min="13888" max="13888" width="0" style="4" hidden="1" customWidth="1"/>
    <col min="13889" max="13889" width="9.88671875" style="4" customWidth="1"/>
    <col min="13890" max="13890" width="14.6640625" style="4" customWidth="1"/>
    <col min="13891" max="13892" width="9.88671875" style="4" customWidth="1"/>
    <col min="13893" max="13894" width="7.6640625" style="4" customWidth="1"/>
    <col min="13895" max="13895" width="9" style="4" customWidth="1"/>
    <col min="13896" max="13902" width="0" style="4" hidden="1" customWidth="1"/>
    <col min="13903" max="14108" width="9" style="4"/>
    <col min="14109" max="14110" width="7.88671875" style="4" customWidth="1"/>
    <col min="14111" max="14112" width="4.77734375" style="4" customWidth="1"/>
    <col min="14113" max="14113" width="17.109375" style="4" customWidth="1"/>
    <col min="14114" max="14143" width="4.109375" style="4" customWidth="1"/>
    <col min="14144" max="14144" width="0" style="4" hidden="1" customWidth="1"/>
    <col min="14145" max="14145" width="9.88671875" style="4" customWidth="1"/>
    <col min="14146" max="14146" width="14.6640625" style="4" customWidth="1"/>
    <col min="14147" max="14148" width="9.88671875" style="4" customWidth="1"/>
    <col min="14149" max="14150" width="7.6640625" style="4" customWidth="1"/>
    <col min="14151" max="14151" width="9" style="4" customWidth="1"/>
    <col min="14152" max="14158" width="0" style="4" hidden="1" customWidth="1"/>
    <col min="14159" max="14364" width="9" style="4"/>
    <col min="14365" max="14366" width="7.88671875" style="4" customWidth="1"/>
    <col min="14367" max="14368" width="4.77734375" style="4" customWidth="1"/>
    <col min="14369" max="14369" width="17.109375" style="4" customWidth="1"/>
    <col min="14370" max="14399" width="4.109375" style="4" customWidth="1"/>
    <col min="14400" max="14400" width="0" style="4" hidden="1" customWidth="1"/>
    <col min="14401" max="14401" width="9.88671875" style="4" customWidth="1"/>
    <col min="14402" max="14402" width="14.6640625" style="4" customWidth="1"/>
    <col min="14403" max="14404" width="9.88671875" style="4" customWidth="1"/>
    <col min="14405" max="14406" width="7.6640625" style="4" customWidth="1"/>
    <col min="14407" max="14407" width="9" style="4" customWidth="1"/>
    <col min="14408" max="14414" width="0" style="4" hidden="1" customWidth="1"/>
    <col min="14415" max="14620" width="9" style="4"/>
    <col min="14621" max="14622" width="7.88671875" style="4" customWidth="1"/>
    <col min="14623" max="14624" width="4.77734375" style="4" customWidth="1"/>
    <col min="14625" max="14625" width="17.109375" style="4" customWidth="1"/>
    <col min="14626" max="14655" width="4.109375" style="4" customWidth="1"/>
    <col min="14656" max="14656" width="0" style="4" hidden="1" customWidth="1"/>
    <col min="14657" max="14657" width="9.88671875" style="4" customWidth="1"/>
    <col min="14658" max="14658" width="14.6640625" style="4" customWidth="1"/>
    <col min="14659" max="14660" width="9.88671875" style="4" customWidth="1"/>
    <col min="14661" max="14662" width="7.6640625" style="4" customWidth="1"/>
    <col min="14663" max="14663" width="9" style="4" customWidth="1"/>
    <col min="14664" max="14670" width="0" style="4" hidden="1" customWidth="1"/>
    <col min="14671" max="14876" width="9" style="4"/>
    <col min="14877" max="14878" width="7.88671875" style="4" customWidth="1"/>
    <col min="14879" max="14880" width="4.77734375" style="4" customWidth="1"/>
    <col min="14881" max="14881" width="17.109375" style="4" customWidth="1"/>
    <col min="14882" max="14911" width="4.109375" style="4" customWidth="1"/>
    <col min="14912" max="14912" width="0" style="4" hidden="1" customWidth="1"/>
    <col min="14913" max="14913" width="9.88671875" style="4" customWidth="1"/>
    <col min="14914" max="14914" width="14.6640625" style="4" customWidth="1"/>
    <col min="14915" max="14916" width="9.88671875" style="4" customWidth="1"/>
    <col min="14917" max="14918" width="7.6640625" style="4" customWidth="1"/>
    <col min="14919" max="14919" width="9" style="4" customWidth="1"/>
    <col min="14920" max="14926" width="0" style="4" hidden="1" customWidth="1"/>
    <col min="14927" max="15132" width="9" style="4"/>
    <col min="15133" max="15134" width="7.88671875" style="4" customWidth="1"/>
    <col min="15135" max="15136" width="4.77734375" style="4" customWidth="1"/>
    <col min="15137" max="15137" width="17.109375" style="4" customWidth="1"/>
    <col min="15138" max="15167" width="4.109375" style="4" customWidth="1"/>
    <col min="15168" max="15168" width="0" style="4" hidden="1" customWidth="1"/>
    <col min="15169" max="15169" width="9.88671875" style="4" customWidth="1"/>
    <col min="15170" max="15170" width="14.6640625" style="4" customWidth="1"/>
    <col min="15171" max="15172" width="9.88671875" style="4" customWidth="1"/>
    <col min="15173" max="15174" width="7.6640625" style="4" customWidth="1"/>
    <col min="15175" max="15175" width="9" style="4" customWidth="1"/>
    <col min="15176" max="15182" width="0" style="4" hidden="1" customWidth="1"/>
    <col min="15183" max="15388" width="9" style="4"/>
    <col min="15389" max="15390" width="7.88671875" style="4" customWidth="1"/>
    <col min="15391" max="15392" width="4.77734375" style="4" customWidth="1"/>
    <col min="15393" max="15393" width="17.109375" style="4" customWidth="1"/>
    <col min="15394" max="15423" width="4.109375" style="4" customWidth="1"/>
    <col min="15424" max="15424" width="0" style="4" hidden="1" customWidth="1"/>
    <col min="15425" max="15425" width="9.88671875" style="4" customWidth="1"/>
    <col min="15426" max="15426" width="14.6640625" style="4" customWidth="1"/>
    <col min="15427" max="15428" width="9.88671875" style="4" customWidth="1"/>
    <col min="15429" max="15430" width="7.6640625" style="4" customWidth="1"/>
    <col min="15431" max="15431" width="9" style="4" customWidth="1"/>
    <col min="15432" max="15438" width="0" style="4" hidden="1" customWidth="1"/>
    <col min="15439" max="15644" width="9" style="4"/>
    <col min="15645" max="15646" width="7.88671875" style="4" customWidth="1"/>
    <col min="15647" max="15648" width="4.77734375" style="4" customWidth="1"/>
    <col min="15649" max="15649" width="17.109375" style="4" customWidth="1"/>
    <col min="15650" max="15679" width="4.109375" style="4" customWidth="1"/>
    <col min="15680" max="15680" width="0" style="4" hidden="1" customWidth="1"/>
    <col min="15681" max="15681" width="9.88671875" style="4" customWidth="1"/>
    <col min="15682" max="15682" width="14.6640625" style="4" customWidth="1"/>
    <col min="15683" max="15684" width="9.88671875" style="4" customWidth="1"/>
    <col min="15685" max="15686" width="7.6640625" style="4" customWidth="1"/>
    <col min="15687" max="15687" width="9" style="4" customWidth="1"/>
    <col min="15688" max="15694" width="0" style="4" hidden="1" customWidth="1"/>
    <col min="15695" max="15900" width="9" style="4"/>
    <col min="15901" max="15902" width="7.88671875" style="4" customWidth="1"/>
    <col min="15903" max="15904" width="4.77734375" style="4" customWidth="1"/>
    <col min="15905" max="15905" width="17.109375" style="4" customWidth="1"/>
    <col min="15906" max="15935" width="4.109375" style="4" customWidth="1"/>
    <col min="15936" max="15936" width="0" style="4" hidden="1" customWidth="1"/>
    <col min="15937" max="15937" width="9.88671875" style="4" customWidth="1"/>
    <col min="15938" max="15938" width="14.6640625" style="4" customWidth="1"/>
    <col min="15939" max="15940" width="9.88671875" style="4" customWidth="1"/>
    <col min="15941" max="15942" width="7.6640625" style="4" customWidth="1"/>
    <col min="15943" max="15943" width="9" style="4" customWidth="1"/>
    <col min="15944" max="15950" width="0" style="4" hidden="1" customWidth="1"/>
    <col min="15951" max="16156" width="9" style="4"/>
    <col min="16157" max="16158" width="7.88671875" style="4" customWidth="1"/>
    <col min="16159" max="16160" width="4.77734375" style="4" customWidth="1"/>
    <col min="16161" max="16161" width="17.109375" style="4" customWidth="1"/>
    <col min="16162" max="16191" width="4.109375" style="4" customWidth="1"/>
    <col min="16192" max="16192" width="0" style="4" hidden="1" customWidth="1"/>
    <col min="16193" max="16193" width="9.88671875" style="4" customWidth="1"/>
    <col min="16194" max="16194" width="14.6640625" style="4" customWidth="1"/>
    <col min="16195" max="16196" width="9.88671875" style="4" customWidth="1"/>
    <col min="16197" max="16198" width="7.6640625" style="4" customWidth="1"/>
    <col min="16199" max="16199" width="9" style="4" customWidth="1"/>
    <col min="16200" max="16206" width="0" style="4" hidden="1" customWidth="1"/>
    <col min="16207" max="16384" width="9" style="4"/>
  </cols>
  <sheetData>
    <row r="1" spans="1:84" ht="24" customHeight="1">
      <c r="A1" s="395" t="s">
        <v>0</v>
      </c>
      <c r="B1" s="396"/>
      <c r="C1" s="396"/>
      <c r="D1" s="396"/>
      <c r="E1" s="397"/>
      <c r="F1" s="1"/>
      <c r="G1" s="2"/>
      <c r="H1" s="2"/>
      <c r="I1" s="2"/>
      <c r="J1" s="3"/>
      <c r="L1" s="5"/>
      <c r="AJ1" s="6"/>
      <c r="AK1" s="6"/>
      <c r="AN1" s="398" t="s">
        <v>1</v>
      </c>
      <c r="AO1" s="398"/>
      <c r="AQ1" s="55"/>
      <c r="AU1" s="80" t="s">
        <v>117</v>
      </c>
      <c r="AV1" s="416" t="s">
        <v>118</v>
      </c>
      <c r="AW1" s="422">
        <f>【7月】月集計表!AW1</f>
        <v>0</v>
      </c>
    </row>
    <row r="2" spans="1:84" ht="24" customHeight="1" thickBot="1">
      <c r="A2" s="5"/>
      <c r="B2" s="5"/>
      <c r="C2" s="5"/>
      <c r="D2" s="5"/>
      <c r="E2" s="5"/>
      <c r="I2" s="7"/>
      <c r="J2" s="7"/>
      <c r="K2" s="7"/>
      <c r="L2" s="7"/>
      <c r="M2" s="7"/>
      <c r="N2" s="7"/>
      <c r="O2" s="7"/>
      <c r="P2" s="7"/>
      <c r="Q2" s="7"/>
      <c r="R2" s="7"/>
      <c r="W2" s="8"/>
      <c r="X2" s="8"/>
      <c r="AJ2" s="6"/>
      <c r="AK2" s="6"/>
      <c r="AN2" s="399"/>
      <c r="AO2" s="399"/>
      <c r="AQ2" s="56"/>
      <c r="AV2" s="416"/>
      <c r="AW2" s="423"/>
    </row>
    <row r="3" spans="1:84" ht="24" customHeight="1">
      <c r="A3" s="400">
        <v>45900</v>
      </c>
      <c r="B3" s="400"/>
      <c r="C3" s="400"/>
      <c r="D3" s="400"/>
      <c r="E3" s="400"/>
      <c r="F3" s="400"/>
      <c r="G3" s="400"/>
      <c r="H3" s="401" t="s">
        <v>196</v>
      </c>
      <c r="I3" s="401"/>
      <c r="J3" s="401"/>
      <c r="K3" s="401"/>
      <c r="L3" s="401"/>
      <c r="M3" s="401"/>
      <c r="N3" s="401"/>
      <c r="O3" s="401"/>
      <c r="P3" s="401"/>
      <c r="Q3" s="401"/>
      <c r="R3" s="401"/>
      <c r="S3" s="401"/>
      <c r="T3" s="401"/>
      <c r="U3" s="401"/>
      <c r="V3" s="401"/>
      <c r="W3" s="401"/>
      <c r="X3" s="401"/>
      <c r="Y3" s="401"/>
      <c r="Z3" s="401"/>
      <c r="AJ3" s="6"/>
      <c r="AK3" s="6"/>
      <c r="AN3" s="399"/>
      <c r="AO3" s="399"/>
      <c r="AP3" s="212"/>
      <c r="AQ3" s="56"/>
      <c r="AS3" s="400">
        <f>A3</f>
        <v>45900</v>
      </c>
      <c r="AT3" s="424"/>
      <c r="AU3" s="424"/>
      <c r="AV3" s="424"/>
      <c r="AW3" s="425" t="s">
        <v>197</v>
      </c>
      <c r="AX3" s="425"/>
      <c r="AY3" s="425"/>
      <c r="AZ3" s="425"/>
      <c r="BA3" s="425"/>
      <c r="BB3" s="425"/>
      <c r="BC3" s="81"/>
      <c r="BE3" s="9" t="s">
        <v>2</v>
      </c>
      <c r="BF3" s="521" t="str">
        <f>IF(AE5="","",AE5)</f>
        <v/>
      </c>
      <c r="BG3" s="522"/>
    </row>
    <row r="4" spans="1:84" ht="8.1" customHeight="1">
      <c r="A4" s="400"/>
      <c r="B4" s="400"/>
      <c r="C4" s="400"/>
      <c r="D4" s="400"/>
      <c r="E4" s="400"/>
      <c r="F4" s="400"/>
      <c r="G4" s="400"/>
      <c r="H4" s="401"/>
      <c r="I4" s="401"/>
      <c r="J4" s="401"/>
      <c r="K4" s="401"/>
      <c r="L4" s="401"/>
      <c r="M4" s="401"/>
      <c r="N4" s="401"/>
      <c r="O4" s="401"/>
      <c r="P4" s="401"/>
      <c r="Q4" s="401"/>
      <c r="R4" s="401"/>
      <c r="S4" s="401"/>
      <c r="T4" s="401"/>
      <c r="U4" s="401"/>
      <c r="V4" s="401"/>
      <c r="W4" s="401"/>
      <c r="X4" s="401"/>
      <c r="Y4" s="401"/>
      <c r="Z4" s="401"/>
      <c r="AJ4" s="6"/>
      <c r="AK4" s="6"/>
      <c r="AO4" s="57"/>
      <c r="AP4" s="56"/>
      <c r="AQ4" s="56"/>
      <c r="AS4" s="424"/>
      <c r="AT4" s="424"/>
      <c r="AU4" s="424"/>
      <c r="AV4" s="424"/>
      <c r="AW4" s="425"/>
      <c r="AX4" s="425"/>
      <c r="AY4" s="425"/>
      <c r="AZ4" s="425"/>
      <c r="BA4" s="425"/>
      <c r="BB4" s="425"/>
      <c r="BC4" s="81"/>
      <c r="BE4" s="82"/>
    </row>
    <row r="5" spans="1:84" ht="24" customHeight="1">
      <c r="A5" s="400"/>
      <c r="B5" s="400"/>
      <c r="C5" s="400"/>
      <c r="D5" s="400"/>
      <c r="E5" s="400"/>
      <c r="F5" s="400"/>
      <c r="G5" s="400"/>
      <c r="H5" s="401"/>
      <c r="I5" s="401"/>
      <c r="J5" s="401"/>
      <c r="K5" s="401"/>
      <c r="L5" s="401"/>
      <c r="M5" s="401"/>
      <c r="N5" s="401"/>
      <c r="O5" s="401"/>
      <c r="P5" s="401"/>
      <c r="Q5" s="401"/>
      <c r="R5" s="401"/>
      <c r="S5" s="401"/>
      <c r="T5" s="401"/>
      <c r="U5" s="401"/>
      <c r="V5" s="401"/>
      <c r="W5" s="401"/>
      <c r="X5" s="401"/>
      <c r="Y5" s="401"/>
      <c r="Z5" s="401"/>
      <c r="AB5" s="402" t="s">
        <v>2</v>
      </c>
      <c r="AC5" s="402"/>
      <c r="AD5" s="402"/>
      <c r="AE5" s="527"/>
      <c r="AF5" s="527"/>
      <c r="AG5" s="527"/>
      <c r="AH5" s="527"/>
      <c r="AI5" s="527"/>
      <c r="AJ5" s="527"/>
      <c r="AK5" s="527"/>
      <c r="AL5" s="9" t="s">
        <v>3</v>
      </c>
      <c r="AM5" s="518"/>
      <c r="AN5" s="519"/>
      <c r="AO5" s="520"/>
      <c r="AP5" s="213"/>
      <c r="AQ5" s="214"/>
      <c r="AS5" s="424"/>
      <c r="AT5" s="424"/>
      <c r="AU5" s="424"/>
      <c r="AV5" s="424"/>
      <c r="AW5" s="425"/>
      <c r="AX5" s="425"/>
      <c r="AY5" s="425"/>
      <c r="AZ5" s="425"/>
      <c r="BA5" s="425"/>
      <c r="BB5" s="425"/>
      <c r="BC5" s="81"/>
      <c r="BE5" s="9" t="s">
        <v>119</v>
      </c>
      <c r="BF5" s="521" t="str">
        <f>IF(AM5="","",AM5)</f>
        <v/>
      </c>
      <c r="BG5" s="522"/>
    </row>
    <row r="6" spans="1:84" ht="8.1" customHeight="1" thickBot="1"/>
    <row r="7" spans="1:84" ht="15.75" customHeight="1">
      <c r="A7" s="362" t="s">
        <v>4</v>
      </c>
      <c r="B7" s="363"/>
      <c r="C7" s="408" t="s">
        <v>5</v>
      </c>
      <c r="D7" s="408" t="s">
        <v>6</v>
      </c>
      <c r="E7" s="370" t="s">
        <v>111</v>
      </c>
      <c r="F7" s="370" t="s">
        <v>7</v>
      </c>
      <c r="G7" s="387">
        <f t="shared" ref="G7:AK7" si="0">G36</f>
        <v>45870</v>
      </c>
      <c r="H7" s="387">
        <f t="shared" si="0"/>
        <v>45871</v>
      </c>
      <c r="I7" s="387">
        <f t="shared" si="0"/>
        <v>45872</v>
      </c>
      <c r="J7" s="387">
        <f t="shared" si="0"/>
        <v>45873</v>
      </c>
      <c r="K7" s="387">
        <f t="shared" si="0"/>
        <v>45874</v>
      </c>
      <c r="L7" s="387">
        <f t="shared" si="0"/>
        <v>45875</v>
      </c>
      <c r="M7" s="387">
        <f t="shared" si="0"/>
        <v>45876</v>
      </c>
      <c r="N7" s="387">
        <f t="shared" si="0"/>
        <v>45877</v>
      </c>
      <c r="O7" s="387">
        <f t="shared" si="0"/>
        <v>45878</v>
      </c>
      <c r="P7" s="387">
        <f t="shared" si="0"/>
        <v>45879</v>
      </c>
      <c r="Q7" s="387">
        <f t="shared" si="0"/>
        <v>45880</v>
      </c>
      <c r="R7" s="387">
        <f t="shared" si="0"/>
        <v>45881</v>
      </c>
      <c r="S7" s="387">
        <f t="shared" si="0"/>
        <v>45882</v>
      </c>
      <c r="T7" s="387">
        <f t="shared" si="0"/>
        <v>45883</v>
      </c>
      <c r="U7" s="387">
        <f t="shared" si="0"/>
        <v>45884</v>
      </c>
      <c r="V7" s="387">
        <f t="shared" si="0"/>
        <v>45885</v>
      </c>
      <c r="W7" s="387">
        <f t="shared" si="0"/>
        <v>45886</v>
      </c>
      <c r="X7" s="387">
        <f t="shared" si="0"/>
        <v>45887</v>
      </c>
      <c r="Y7" s="387">
        <f t="shared" si="0"/>
        <v>45888</v>
      </c>
      <c r="Z7" s="387">
        <f t="shared" si="0"/>
        <v>45889</v>
      </c>
      <c r="AA7" s="387">
        <f t="shared" si="0"/>
        <v>45890</v>
      </c>
      <c r="AB7" s="387">
        <f t="shared" si="0"/>
        <v>45891</v>
      </c>
      <c r="AC7" s="387">
        <f t="shared" si="0"/>
        <v>45892</v>
      </c>
      <c r="AD7" s="387">
        <f t="shared" si="0"/>
        <v>45893</v>
      </c>
      <c r="AE7" s="387">
        <f t="shared" si="0"/>
        <v>45894</v>
      </c>
      <c r="AF7" s="387">
        <f t="shared" si="0"/>
        <v>45895</v>
      </c>
      <c r="AG7" s="387">
        <f t="shared" si="0"/>
        <v>45896</v>
      </c>
      <c r="AH7" s="387">
        <f t="shared" si="0"/>
        <v>45897</v>
      </c>
      <c r="AI7" s="387">
        <f t="shared" si="0"/>
        <v>45898</v>
      </c>
      <c r="AJ7" s="389">
        <f t="shared" si="0"/>
        <v>45899</v>
      </c>
      <c r="AK7" s="389">
        <f t="shared" si="0"/>
        <v>45900</v>
      </c>
      <c r="AL7" s="393" t="s">
        <v>8</v>
      </c>
      <c r="AM7" s="393" t="s">
        <v>9</v>
      </c>
      <c r="AN7" s="393" t="s">
        <v>10</v>
      </c>
      <c r="AO7" s="393" t="s">
        <v>11</v>
      </c>
      <c r="AP7" s="10"/>
      <c r="AQ7" s="10"/>
      <c r="AR7" s="411"/>
      <c r="AS7" s="408" t="s">
        <v>138</v>
      </c>
      <c r="AT7" s="408" t="s">
        <v>120</v>
      </c>
      <c r="AU7" s="367" t="s">
        <v>121</v>
      </c>
      <c r="AV7" s="414" t="s">
        <v>122</v>
      </c>
      <c r="AW7" s="435" t="s">
        <v>123</v>
      </c>
      <c r="AX7" s="414" t="s">
        <v>124</v>
      </c>
      <c r="AY7" s="435" t="s">
        <v>125</v>
      </c>
      <c r="AZ7" s="414" t="s">
        <v>126</v>
      </c>
      <c r="BA7" s="435" t="s">
        <v>127</v>
      </c>
      <c r="BB7" s="426" t="s">
        <v>128</v>
      </c>
      <c r="BC7" s="427" t="s">
        <v>129</v>
      </c>
      <c r="BD7" s="429" t="s">
        <v>130</v>
      </c>
      <c r="BE7" s="431" t="s">
        <v>131</v>
      </c>
      <c r="BF7" s="431" t="s">
        <v>203</v>
      </c>
      <c r="BG7" s="433" t="s">
        <v>132</v>
      </c>
    </row>
    <row r="8" spans="1:84" ht="15.75" customHeight="1" thickBot="1">
      <c r="A8" s="406"/>
      <c r="B8" s="407"/>
      <c r="C8" s="409"/>
      <c r="D8" s="409"/>
      <c r="E8" s="385"/>
      <c r="F8" s="385"/>
      <c r="G8" s="388" t="s">
        <v>12</v>
      </c>
      <c r="H8" s="388" t="s">
        <v>13</v>
      </c>
      <c r="I8" s="388" t="s">
        <v>14</v>
      </c>
      <c r="J8" s="388" t="s">
        <v>15</v>
      </c>
      <c r="K8" s="388" t="s">
        <v>16</v>
      </c>
      <c r="L8" s="388" t="s">
        <v>17</v>
      </c>
      <c r="M8" s="388" t="s">
        <v>18</v>
      </c>
      <c r="N8" s="388" t="s">
        <v>19</v>
      </c>
      <c r="O8" s="388" t="s">
        <v>20</v>
      </c>
      <c r="P8" s="388" t="s">
        <v>21</v>
      </c>
      <c r="Q8" s="388" t="s">
        <v>22</v>
      </c>
      <c r="R8" s="388" t="s">
        <v>23</v>
      </c>
      <c r="S8" s="388" t="s">
        <v>24</v>
      </c>
      <c r="T8" s="388" t="s">
        <v>25</v>
      </c>
      <c r="U8" s="388" t="s">
        <v>26</v>
      </c>
      <c r="V8" s="388" t="s">
        <v>27</v>
      </c>
      <c r="W8" s="388">
        <v>0</v>
      </c>
      <c r="X8" s="388">
        <v>0</v>
      </c>
      <c r="Y8" s="388">
        <v>0</v>
      </c>
      <c r="Z8" s="388">
        <v>0</v>
      </c>
      <c r="AA8" s="388">
        <v>0</v>
      </c>
      <c r="AB8" s="388">
        <v>0</v>
      </c>
      <c r="AC8" s="388">
        <v>0</v>
      </c>
      <c r="AD8" s="388">
        <v>0</v>
      </c>
      <c r="AE8" s="388">
        <v>0</v>
      </c>
      <c r="AF8" s="388">
        <v>0</v>
      </c>
      <c r="AG8" s="388">
        <v>0</v>
      </c>
      <c r="AH8" s="388">
        <v>0</v>
      </c>
      <c r="AI8" s="388">
        <v>0</v>
      </c>
      <c r="AJ8" s="390">
        <v>0</v>
      </c>
      <c r="AK8" s="390">
        <v>0</v>
      </c>
      <c r="AL8" s="394"/>
      <c r="AM8" s="394"/>
      <c r="AN8" s="394"/>
      <c r="AO8" s="394"/>
      <c r="AP8" s="10"/>
      <c r="AQ8" s="10"/>
      <c r="AR8" s="412"/>
      <c r="AS8" s="410"/>
      <c r="AT8" s="410"/>
      <c r="AU8" s="413"/>
      <c r="AV8" s="415"/>
      <c r="AW8" s="430"/>
      <c r="AX8" s="415"/>
      <c r="AY8" s="430"/>
      <c r="AZ8" s="415"/>
      <c r="BA8" s="430"/>
      <c r="BB8" s="415"/>
      <c r="BC8" s="428"/>
      <c r="BD8" s="430"/>
      <c r="BE8" s="432"/>
      <c r="BF8" s="432"/>
      <c r="BG8" s="434"/>
      <c r="CB8" s="329" t="s">
        <v>112</v>
      </c>
      <c r="CC8" s="300" t="s">
        <v>113</v>
      </c>
      <c r="CD8" s="300" t="s">
        <v>114</v>
      </c>
      <c r="CE8" s="300" t="s">
        <v>115</v>
      </c>
      <c r="CF8" s="300" t="s">
        <v>116</v>
      </c>
    </row>
    <row r="9" spans="1:84" ht="15.75" customHeight="1">
      <c r="A9" s="406"/>
      <c r="B9" s="407"/>
      <c r="C9" s="409"/>
      <c r="D9" s="409"/>
      <c r="E9" s="385"/>
      <c r="F9" s="385"/>
      <c r="G9" s="388">
        <v>42380</v>
      </c>
      <c r="H9" s="388">
        <v>42411</v>
      </c>
      <c r="I9" s="388">
        <v>42449</v>
      </c>
      <c r="J9" s="388">
        <v>42450</v>
      </c>
      <c r="K9" s="388">
        <v>42489</v>
      </c>
      <c r="L9" s="388">
        <v>42493</v>
      </c>
      <c r="M9" s="388">
        <v>42494</v>
      </c>
      <c r="N9" s="388">
        <v>42495</v>
      </c>
      <c r="O9" s="388">
        <v>42569</v>
      </c>
      <c r="P9" s="388">
        <v>42593</v>
      </c>
      <c r="Q9" s="388">
        <v>42632</v>
      </c>
      <c r="R9" s="388">
        <v>42635</v>
      </c>
      <c r="S9" s="388">
        <v>42653</v>
      </c>
      <c r="T9" s="388">
        <v>42677</v>
      </c>
      <c r="U9" s="388">
        <v>42697</v>
      </c>
      <c r="V9" s="388">
        <v>42727</v>
      </c>
      <c r="W9" s="388">
        <v>0</v>
      </c>
      <c r="X9" s="388">
        <v>0</v>
      </c>
      <c r="Y9" s="388">
        <v>0</v>
      </c>
      <c r="Z9" s="388">
        <v>0</v>
      </c>
      <c r="AA9" s="388">
        <v>0</v>
      </c>
      <c r="AB9" s="388">
        <v>0</v>
      </c>
      <c r="AC9" s="388">
        <v>0</v>
      </c>
      <c r="AD9" s="388">
        <v>0</v>
      </c>
      <c r="AE9" s="388">
        <v>0</v>
      </c>
      <c r="AF9" s="388">
        <v>0</v>
      </c>
      <c r="AG9" s="388">
        <v>0</v>
      </c>
      <c r="AH9" s="388">
        <v>0</v>
      </c>
      <c r="AI9" s="388">
        <v>0</v>
      </c>
      <c r="AJ9" s="390">
        <v>0</v>
      </c>
      <c r="AK9" s="390">
        <v>0</v>
      </c>
      <c r="AL9" s="394"/>
      <c r="AM9" s="394"/>
      <c r="AN9" s="394"/>
      <c r="AO9" s="394"/>
      <c r="AP9" s="11"/>
      <c r="AQ9" s="10"/>
      <c r="AR9" s="353" t="s">
        <v>133</v>
      </c>
      <c r="AS9" s="356" t="str">
        <f>IFERROR(INDEX($B$11:$F$31,MATCH("TR",$B$11:$B$31,0),2),"")</f>
        <v/>
      </c>
      <c r="AT9" s="358"/>
      <c r="AU9" s="360" t="str">
        <f>IFERROR(INDEX($B$11:$F$31,MATCH("TR",$B$11:$B$31,0),5),"")</f>
        <v/>
      </c>
      <c r="AV9" s="417"/>
      <c r="AW9" s="444">
        <f>IF(90000&lt;=AV9,90000,AV9)</f>
        <v>0</v>
      </c>
      <c r="AX9" s="446"/>
      <c r="AY9" s="438"/>
      <c r="AZ9" s="417"/>
      <c r="BA9" s="444">
        <f>IF(20000&lt;=AZ9,20000,AZ9)</f>
        <v>0</v>
      </c>
      <c r="BB9" s="417"/>
      <c r="BC9" s="436"/>
      <c r="BD9" s="438"/>
      <c r="BE9" s="440"/>
      <c r="BF9" s="440"/>
      <c r="BG9" s="442"/>
      <c r="BI9" s="483" t="s">
        <v>43</v>
      </c>
      <c r="BJ9" s="484"/>
      <c r="BK9" s="106">
        <f>IF(AW1&lt;&gt;"",AW1,BI13)</f>
        <v>0</v>
      </c>
      <c r="BL9"/>
      <c r="BM9"/>
      <c r="BN9"/>
      <c r="BO9"/>
      <c r="BP9"/>
      <c r="BQ9"/>
      <c r="BR9"/>
      <c r="BS9"/>
      <c r="BT9"/>
      <c r="BU9"/>
      <c r="BV9"/>
      <c r="BW9"/>
      <c r="BX9"/>
      <c r="BY9"/>
      <c r="BZ9"/>
      <c r="CA9"/>
      <c r="CB9" s="329"/>
      <c r="CC9" s="300"/>
      <c r="CD9" s="300"/>
      <c r="CE9" s="300"/>
      <c r="CF9" s="300"/>
    </row>
    <row r="10" spans="1:84" ht="15.75" customHeight="1" thickBot="1">
      <c r="A10" s="406"/>
      <c r="B10" s="407"/>
      <c r="C10" s="410"/>
      <c r="D10" s="410"/>
      <c r="E10" s="386"/>
      <c r="F10" s="386"/>
      <c r="G10" s="388">
        <v>0</v>
      </c>
      <c r="H10" s="388">
        <v>0</v>
      </c>
      <c r="I10" s="388">
        <v>0</v>
      </c>
      <c r="J10" s="388">
        <v>0</v>
      </c>
      <c r="K10" s="388">
        <v>0</v>
      </c>
      <c r="L10" s="388">
        <v>0</v>
      </c>
      <c r="M10" s="388">
        <v>0</v>
      </c>
      <c r="N10" s="388">
        <v>0</v>
      </c>
      <c r="O10" s="388">
        <v>0</v>
      </c>
      <c r="P10" s="388">
        <v>0</v>
      </c>
      <c r="Q10" s="388">
        <v>0</v>
      </c>
      <c r="R10" s="388">
        <v>0</v>
      </c>
      <c r="S10" s="388">
        <v>0</v>
      </c>
      <c r="T10" s="388">
        <v>0</v>
      </c>
      <c r="U10" s="388">
        <v>0</v>
      </c>
      <c r="V10" s="388">
        <v>0</v>
      </c>
      <c r="W10" s="388">
        <v>0</v>
      </c>
      <c r="X10" s="388">
        <v>0</v>
      </c>
      <c r="Y10" s="388">
        <v>0</v>
      </c>
      <c r="Z10" s="388">
        <v>0</v>
      </c>
      <c r="AA10" s="388">
        <v>0</v>
      </c>
      <c r="AB10" s="388">
        <v>0</v>
      </c>
      <c r="AC10" s="388">
        <v>0</v>
      </c>
      <c r="AD10" s="388">
        <v>0</v>
      </c>
      <c r="AE10" s="388">
        <v>0</v>
      </c>
      <c r="AF10" s="388">
        <v>0</v>
      </c>
      <c r="AG10" s="388">
        <v>0</v>
      </c>
      <c r="AH10" s="388">
        <v>0</v>
      </c>
      <c r="AI10" s="388">
        <v>0</v>
      </c>
      <c r="AJ10" s="390">
        <v>0</v>
      </c>
      <c r="AK10" s="390">
        <v>0</v>
      </c>
      <c r="AL10" s="394"/>
      <c r="AM10" s="394"/>
      <c r="AN10" s="526"/>
      <c r="AO10" s="526"/>
      <c r="AP10" s="11"/>
      <c r="AQ10" s="10"/>
      <c r="AR10" s="354"/>
      <c r="AS10" s="357"/>
      <c r="AT10" s="359"/>
      <c r="AU10" s="361"/>
      <c r="AV10" s="418"/>
      <c r="AW10" s="445"/>
      <c r="AX10" s="447"/>
      <c r="AY10" s="439"/>
      <c r="AZ10" s="421"/>
      <c r="BA10" s="445"/>
      <c r="BB10" s="421"/>
      <c r="BC10" s="437"/>
      <c r="BD10" s="439"/>
      <c r="BE10" s="441"/>
      <c r="BF10" s="441"/>
      <c r="BG10" s="443"/>
      <c r="BI10"/>
      <c r="BJ10"/>
      <c r="BK10"/>
      <c r="BL10"/>
      <c r="BM10"/>
      <c r="BN10"/>
      <c r="BO10"/>
      <c r="BP10"/>
      <c r="BQ10"/>
      <c r="BR10"/>
      <c r="BS10"/>
      <c r="BT10"/>
      <c r="BU10"/>
      <c r="BV10"/>
      <c r="BW10"/>
      <c r="BX10"/>
      <c r="BY10"/>
      <c r="BZ10"/>
      <c r="CA10"/>
      <c r="CB10" s="329"/>
      <c r="CC10" s="300"/>
      <c r="CD10" s="300"/>
      <c r="CE10" s="300"/>
      <c r="CF10" s="300"/>
    </row>
    <row r="11" spans="1:84" ht="15.75" customHeight="1">
      <c r="A11" s="316" t="s">
        <v>28</v>
      </c>
      <c r="B11" s="125"/>
      <c r="C11" s="12">
        <v>1</v>
      </c>
      <c r="D11" s="58"/>
      <c r="E11" s="128"/>
      <c r="F11" s="13"/>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65"/>
      <c r="AK11" s="65"/>
      <c r="AL11" s="15">
        <f t="shared" ref="AL11:AL29" si="1">COUNTA(G11:AK11)-COUNTIF(G11:AK11,"集")-COUNTIF(G11:AK11,"休")-COUNTIF(G11:AK11,"外")</f>
        <v>0</v>
      </c>
      <c r="AM11" s="15">
        <f t="shared" ref="AM11:AM30" si="2">COUNTIF(G11:AK11,"集")</f>
        <v>0</v>
      </c>
      <c r="AN11" s="77">
        <f t="shared" ref="AN11:AN30" si="3">AL11+CE11</f>
        <v>0</v>
      </c>
      <c r="AO11" s="77">
        <f t="shared" ref="AO11:AO30" si="4">AM11+CF11</f>
        <v>0</v>
      </c>
      <c r="AP11" s="11"/>
      <c r="AQ11" s="10"/>
      <c r="AR11" s="354"/>
      <c r="AS11" s="378" t="str">
        <f ca="1">IF(AS9="","",IFERROR(INDEX(INDIRECT("$B$" &amp; AS9+11 &amp;  ":$F$31"),MATCH("TR",INDIRECT("$B$" &amp; AS9+11 &amp; ":$B$31"),0),2),""))</f>
        <v/>
      </c>
      <c r="AT11" s="379"/>
      <c r="AU11" s="419" t="str">
        <f ca="1">IF(AS9="","",IFERROR(INDEX(INDIRECT("$B$" &amp; AS9+11 &amp;  ":$F$31"),MATCH("TR",INDIRECT("$B$" &amp; AS9+11 &amp; ":$B$31"),0),5),""))</f>
        <v/>
      </c>
      <c r="AV11" s="421"/>
      <c r="AW11" s="445">
        <f>IF(90000&lt;=AV11,90000,AV11)</f>
        <v>0</v>
      </c>
      <c r="AX11" s="447"/>
      <c r="AY11" s="439"/>
      <c r="AZ11" s="421"/>
      <c r="BA11" s="445">
        <f>IF(20000&lt;=AZ11,20000,AZ11)</f>
        <v>0</v>
      </c>
      <c r="BB11" s="421"/>
      <c r="BC11" s="437"/>
      <c r="BD11" s="439"/>
      <c r="BE11" s="441"/>
      <c r="BF11" s="441"/>
      <c r="BG11" s="443"/>
      <c r="BI11" s="485" t="s">
        <v>45</v>
      </c>
      <c r="BJ11" s="485"/>
      <c r="BK11" s="485"/>
      <c r="BL11" s="485"/>
      <c r="BM11" s="107" t="s">
        <v>46</v>
      </c>
      <c r="BN11" s="107" t="s">
        <v>47</v>
      </c>
      <c r="BO11" s="108" t="s">
        <v>48</v>
      </c>
      <c r="BP11" s="111"/>
      <c r="BQ11" s="111"/>
      <c r="BR11" s="111"/>
      <c r="BS11" s="111"/>
      <c r="BT11" s="111"/>
      <c r="BU11" s="111"/>
      <c r="BV11" s="111"/>
      <c r="BW11" s="111"/>
      <c r="BX11" s="111"/>
      <c r="BY11" s="111"/>
      <c r="BZ11" s="111"/>
      <c r="CA11" s="111"/>
      <c r="CB11" s="117" t="str">
        <f t="shared" ref="CB11:CB30" si="5">B11&amp;E11&amp;F11</f>
        <v/>
      </c>
      <c r="CC11" s="115">
        <f t="shared" ref="CC11:CC30" si="6">AN11</f>
        <v>0</v>
      </c>
      <c r="CD11" s="115">
        <f t="shared" ref="CD11:CD30" si="7">AO11</f>
        <v>0</v>
      </c>
      <c r="CE11" s="76">
        <f>IF(ISERROR(VLOOKUP($CB11,【7月】月集計表!$CB:$CD,2,FALSE))=TRUE,0,VLOOKUP($CB11,【7月】月集計表!$CB:$CD,2,FALSE))</f>
        <v>0</v>
      </c>
      <c r="CF11" s="76">
        <f>IF(ISERROR(VLOOKUP($CB11,【7月】月集計表!$CB:$CD,3,FALSE))=TRUE,0,VLOOKUP($CB11,【7月】月集計表!$CB:$CD,3,FALSE))</f>
        <v>0</v>
      </c>
    </row>
    <row r="12" spans="1:84" ht="16.5" customHeight="1">
      <c r="A12" s="318"/>
      <c r="B12" s="126"/>
      <c r="C12" s="17">
        <v>2</v>
      </c>
      <c r="D12" s="21"/>
      <c r="E12" s="129"/>
      <c r="F12" s="18"/>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66"/>
      <c r="AK12" s="66"/>
      <c r="AL12" s="20">
        <f t="shared" si="1"/>
        <v>0</v>
      </c>
      <c r="AM12" s="20">
        <f t="shared" si="2"/>
        <v>0</v>
      </c>
      <c r="AN12" s="20">
        <f t="shared" si="3"/>
        <v>0</v>
      </c>
      <c r="AO12" s="20">
        <f t="shared" si="4"/>
        <v>0</v>
      </c>
      <c r="AP12" s="11"/>
      <c r="AQ12" s="10"/>
      <c r="AR12" s="354"/>
      <c r="AS12" s="378"/>
      <c r="AT12" s="380"/>
      <c r="AU12" s="420"/>
      <c r="AV12" s="418"/>
      <c r="AW12" s="445"/>
      <c r="AX12" s="447"/>
      <c r="AY12" s="439"/>
      <c r="AZ12" s="421"/>
      <c r="BA12" s="445"/>
      <c r="BB12" s="421"/>
      <c r="BC12" s="437"/>
      <c r="BD12" s="439"/>
      <c r="BE12" s="441"/>
      <c r="BF12" s="441"/>
      <c r="BG12" s="443"/>
      <c r="BI12" s="109">
        <v>1</v>
      </c>
      <c r="BJ12" s="110" t="s">
        <v>49</v>
      </c>
      <c r="BK12" s="110"/>
      <c r="BL12" s="108"/>
      <c r="BM12" s="107">
        <v>1.05</v>
      </c>
      <c r="BN12" s="485">
        <f>IF(BK9="新規・5年利用無",BM13,IF(BK9&lt;BI15,BM15,IF(AND(BK9&gt;=BI14,BK9&lt;BK14),BM14,IF(AND(BK9&gt;=BI13,BK9&lt;BK13),BM13,IF(BK9=BI12,BM12,"")))))</f>
        <v>0.9</v>
      </c>
      <c r="BO12" s="486">
        <f>IF(AW1&lt;&gt;"",BN12*90000,"")</f>
        <v>81000</v>
      </c>
      <c r="BP12" s="112"/>
      <c r="BQ12" s="112"/>
      <c r="BR12" s="112"/>
      <c r="BS12" s="112"/>
      <c r="BT12" s="112"/>
      <c r="BU12" s="112"/>
      <c r="BV12" s="112"/>
      <c r="BW12" s="112"/>
      <c r="BX12" s="112"/>
      <c r="BY12" s="112"/>
      <c r="BZ12" s="112"/>
      <c r="CA12" s="112"/>
      <c r="CB12" s="74" t="str">
        <f t="shared" si="5"/>
        <v/>
      </c>
      <c r="CC12" s="75">
        <f t="shared" si="6"/>
        <v>0</v>
      </c>
      <c r="CD12" s="75">
        <f t="shared" si="7"/>
        <v>0</v>
      </c>
      <c r="CE12" s="73">
        <f>IF(ISERROR(VLOOKUP($CB12,【7月】月集計表!$CB:$CD,2,FALSE))=TRUE,0,VLOOKUP($CB12,【7月】月集計表!$CB:$CD,2,FALSE))</f>
        <v>0</v>
      </c>
      <c r="CF12" s="73">
        <f>IF(ISERROR(VLOOKUP($CB12,【7月】月集計表!$CB:$CD,3,FALSE))=TRUE,0,VLOOKUP($CB12,【7月】月集計表!$CB:$CD,3,FALSE))</f>
        <v>0</v>
      </c>
    </row>
    <row r="13" spans="1:84" ht="16.5" customHeight="1">
      <c r="A13" s="318"/>
      <c r="B13" s="126"/>
      <c r="C13" s="17">
        <v>3</v>
      </c>
      <c r="D13" s="21"/>
      <c r="E13" s="129"/>
      <c r="F13" s="18"/>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66"/>
      <c r="AK13" s="66"/>
      <c r="AL13" s="20">
        <f t="shared" si="1"/>
        <v>0</v>
      </c>
      <c r="AM13" s="20">
        <f t="shared" si="2"/>
        <v>0</v>
      </c>
      <c r="AN13" s="20">
        <f t="shared" si="3"/>
        <v>0</v>
      </c>
      <c r="AO13" s="20">
        <f t="shared" si="4"/>
        <v>0</v>
      </c>
      <c r="AR13" s="354"/>
      <c r="AS13" s="378" t="str">
        <f ca="1">IF(AS11="","",IFERROR(INDEX(INDIRECT("$B$" &amp; AS11+11 &amp;  ":$F$31"),MATCH("TR",INDIRECT("$B$" &amp; AS11+11 &amp; ":$B$31"),0),2),""))</f>
        <v/>
      </c>
      <c r="AT13" s="379"/>
      <c r="AU13" s="381" t="str">
        <f ca="1">IF(AS11="","",IFERROR(INDEX(INDIRECT("$B$" &amp; AS11+11 &amp;  ":$F$31"),MATCH("TR",INDIRECT("$B$" &amp; AS11+11 &amp; ":$B$31"),0),5),""))</f>
        <v/>
      </c>
      <c r="AV13" s="421"/>
      <c r="AW13" s="445">
        <f>IF(90000&lt;=AV13,90000,AV13)</f>
        <v>0</v>
      </c>
      <c r="AX13" s="447"/>
      <c r="AY13" s="439"/>
      <c r="AZ13" s="421"/>
      <c r="BA13" s="445">
        <f>IF(20000&lt;=AZ13,20000,AZ13)</f>
        <v>0</v>
      </c>
      <c r="BB13" s="421"/>
      <c r="BC13" s="437"/>
      <c r="BD13" s="439"/>
      <c r="BE13" s="441"/>
      <c r="BF13" s="441"/>
      <c r="BG13" s="443"/>
      <c r="BI13" s="109">
        <v>0.8</v>
      </c>
      <c r="BJ13" s="110" t="s">
        <v>49</v>
      </c>
      <c r="BK13" s="110">
        <v>1</v>
      </c>
      <c r="BL13" s="108" t="s">
        <v>50</v>
      </c>
      <c r="BM13" s="107">
        <v>1</v>
      </c>
      <c r="BN13" s="485"/>
      <c r="BO13" s="487"/>
      <c r="BP13" s="112"/>
      <c r="BQ13" s="112"/>
      <c r="BR13" s="112"/>
      <c r="BS13" s="112"/>
      <c r="BT13" s="112"/>
      <c r="BU13" s="112"/>
      <c r="BV13" s="112"/>
      <c r="BW13" s="112"/>
      <c r="BX13" s="112"/>
      <c r="BY13" s="112"/>
      <c r="BZ13" s="112"/>
      <c r="CA13" s="112"/>
      <c r="CB13" s="74" t="str">
        <f t="shared" si="5"/>
        <v/>
      </c>
      <c r="CC13" s="75">
        <f t="shared" si="6"/>
        <v>0</v>
      </c>
      <c r="CD13" s="75">
        <f t="shared" si="7"/>
        <v>0</v>
      </c>
      <c r="CE13" s="73">
        <f>IF(ISERROR(VLOOKUP($CB13,【7月】月集計表!$CB:$CD,2,FALSE))=TRUE,0,VLOOKUP($CB13,【7月】月集計表!$CB:$CD,2,FALSE))</f>
        <v>0</v>
      </c>
      <c r="CF13" s="73">
        <f>IF(ISERROR(VLOOKUP($CB13,【7月】月集計表!$CB:$CD,3,FALSE))=TRUE,0,VLOOKUP($CB13,【7月】月集計表!$CB:$CD,3,FALSE))</f>
        <v>0</v>
      </c>
    </row>
    <row r="14" spans="1:84" ht="16.5" customHeight="1">
      <c r="A14" s="318"/>
      <c r="B14" s="126"/>
      <c r="C14" s="17">
        <v>4</v>
      </c>
      <c r="D14" s="21"/>
      <c r="E14" s="129"/>
      <c r="F14" s="18"/>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66"/>
      <c r="AK14" s="66"/>
      <c r="AL14" s="20">
        <f t="shared" si="1"/>
        <v>0</v>
      </c>
      <c r="AM14" s="20">
        <f t="shared" si="2"/>
        <v>0</v>
      </c>
      <c r="AN14" s="20">
        <f t="shared" si="3"/>
        <v>0</v>
      </c>
      <c r="AO14" s="20">
        <f t="shared" si="4"/>
        <v>0</v>
      </c>
      <c r="AR14" s="354"/>
      <c r="AS14" s="378"/>
      <c r="AT14" s="380"/>
      <c r="AU14" s="361"/>
      <c r="AV14" s="418"/>
      <c r="AW14" s="445"/>
      <c r="AX14" s="447"/>
      <c r="AY14" s="439"/>
      <c r="AZ14" s="421"/>
      <c r="BA14" s="445"/>
      <c r="BB14" s="421"/>
      <c r="BC14" s="437"/>
      <c r="BD14" s="439"/>
      <c r="BE14" s="441"/>
      <c r="BF14" s="441"/>
      <c r="BG14" s="443"/>
      <c r="BI14" s="109">
        <v>0.6</v>
      </c>
      <c r="BJ14" s="110" t="s">
        <v>49</v>
      </c>
      <c r="BK14" s="110">
        <v>0.8</v>
      </c>
      <c r="BL14" s="108" t="s">
        <v>50</v>
      </c>
      <c r="BM14" s="107">
        <v>0.95</v>
      </c>
      <c r="BN14" s="485"/>
      <c r="BO14" s="487"/>
      <c r="BP14" s="112"/>
      <c r="BQ14" s="112"/>
      <c r="BR14" s="112"/>
      <c r="BS14" s="112"/>
      <c r="BT14" s="112"/>
      <c r="BU14" s="112"/>
      <c r="BV14" s="112"/>
      <c r="BW14" s="112"/>
      <c r="BX14" s="112"/>
      <c r="BY14" s="112"/>
      <c r="BZ14" s="112"/>
      <c r="CA14" s="112"/>
      <c r="CB14" s="74" t="str">
        <f t="shared" si="5"/>
        <v/>
      </c>
      <c r="CC14" s="75">
        <f t="shared" si="6"/>
        <v>0</v>
      </c>
      <c r="CD14" s="75">
        <f t="shared" si="7"/>
        <v>0</v>
      </c>
      <c r="CE14" s="73">
        <f>IF(ISERROR(VLOOKUP($CB14,【7月】月集計表!$CB:$CD,2,FALSE))=TRUE,0,VLOOKUP($CB14,【7月】月集計表!$CB:$CD,2,FALSE))</f>
        <v>0</v>
      </c>
      <c r="CF14" s="73">
        <f>IF(ISERROR(VLOOKUP($CB14,【7月】月集計表!$CB:$CD,3,FALSE))=TRUE,0,VLOOKUP($CB14,【7月】月集計表!$CB:$CD,3,FALSE))</f>
        <v>0</v>
      </c>
    </row>
    <row r="15" spans="1:84" ht="16.5" customHeight="1">
      <c r="A15" s="318"/>
      <c r="B15" s="126"/>
      <c r="C15" s="17">
        <v>5</v>
      </c>
      <c r="D15" s="21"/>
      <c r="E15" s="129"/>
      <c r="F15" s="18"/>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66"/>
      <c r="AK15" s="66"/>
      <c r="AL15" s="20">
        <f t="shared" si="1"/>
        <v>0</v>
      </c>
      <c r="AM15" s="20">
        <f t="shared" si="2"/>
        <v>0</v>
      </c>
      <c r="AN15" s="20">
        <f t="shared" si="3"/>
        <v>0</v>
      </c>
      <c r="AO15" s="20">
        <f t="shared" si="4"/>
        <v>0</v>
      </c>
      <c r="AR15" s="354"/>
      <c r="AS15" s="378" t="str">
        <f ca="1">IF(AS13="","",IFERROR(INDEX(INDIRECT("$B$" &amp; AS13+11 &amp;  ":$F$31"),MATCH("TR",INDIRECT("$B$" &amp; AS13+11 &amp; ":$B$31"),0),2),""))</f>
        <v/>
      </c>
      <c r="AT15" s="379"/>
      <c r="AU15" s="381" t="str">
        <f ca="1">IF(AS13="","",IFERROR(INDEX(INDIRECT("$B$" &amp; AS13+11 &amp;  ":$F$31"),MATCH("TR",INDIRECT("$B$" &amp; AS13+11 &amp; ":$B$31"),0),5),""))</f>
        <v/>
      </c>
      <c r="AV15" s="421"/>
      <c r="AW15" s="445">
        <f>IF(90000&lt;=AV15,90000,AV15)</f>
        <v>0</v>
      </c>
      <c r="AX15" s="447"/>
      <c r="AY15" s="439"/>
      <c r="AZ15" s="421"/>
      <c r="BA15" s="445">
        <f>IF(20000&lt;=AZ15,20000,AZ15)</f>
        <v>0</v>
      </c>
      <c r="BB15" s="421"/>
      <c r="BC15" s="437"/>
      <c r="BD15" s="439"/>
      <c r="BE15" s="441"/>
      <c r="BF15" s="441"/>
      <c r="BG15" s="443"/>
      <c r="BI15" s="109">
        <v>0.6</v>
      </c>
      <c r="BJ15" s="110" t="s">
        <v>50</v>
      </c>
      <c r="BK15" s="110"/>
      <c r="BL15" s="108"/>
      <c r="BM15" s="107">
        <v>0.9</v>
      </c>
      <c r="BN15" s="485"/>
      <c r="BO15" s="488"/>
      <c r="BP15" s="112"/>
      <c r="BQ15" s="112"/>
      <c r="BR15" s="112"/>
      <c r="BS15" s="112"/>
      <c r="BT15" s="112"/>
      <c r="BU15" s="112"/>
      <c r="BV15" s="112"/>
      <c r="BW15" s="112"/>
      <c r="BX15" s="112"/>
      <c r="BY15" s="112"/>
      <c r="BZ15" s="112"/>
      <c r="CA15" s="112"/>
      <c r="CB15" s="74" t="str">
        <f t="shared" si="5"/>
        <v/>
      </c>
      <c r="CC15" s="75">
        <f t="shared" si="6"/>
        <v>0</v>
      </c>
      <c r="CD15" s="75">
        <f t="shared" si="7"/>
        <v>0</v>
      </c>
      <c r="CE15" s="73">
        <f>IF(ISERROR(VLOOKUP($CB15,【7月】月集計表!$CB:$CD,2,FALSE))=TRUE,0,VLOOKUP($CB15,【7月】月集計表!$CB:$CD,2,FALSE))</f>
        <v>0</v>
      </c>
      <c r="CF15" s="73">
        <f>IF(ISERROR(VLOOKUP($CB15,【7月】月集計表!$CB:$CD,3,FALSE))=TRUE,0,VLOOKUP($CB15,【7月】月集計表!$CB:$CD,3,FALSE))</f>
        <v>0</v>
      </c>
    </row>
    <row r="16" spans="1:84" ht="16.5" customHeight="1">
      <c r="A16" s="318"/>
      <c r="B16" s="126"/>
      <c r="C16" s="17">
        <v>6</v>
      </c>
      <c r="D16" s="21"/>
      <c r="E16" s="129"/>
      <c r="F16" s="18"/>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66"/>
      <c r="AK16" s="66"/>
      <c r="AL16" s="20">
        <f t="shared" si="1"/>
        <v>0</v>
      </c>
      <c r="AM16" s="20">
        <f t="shared" si="2"/>
        <v>0</v>
      </c>
      <c r="AN16" s="20">
        <f t="shared" si="3"/>
        <v>0</v>
      </c>
      <c r="AO16" s="20">
        <f t="shared" si="4"/>
        <v>0</v>
      </c>
      <c r="AR16" s="354"/>
      <c r="AS16" s="378"/>
      <c r="AT16" s="380"/>
      <c r="AU16" s="361"/>
      <c r="AV16" s="418"/>
      <c r="AW16" s="445"/>
      <c r="AX16" s="447"/>
      <c r="AY16" s="439"/>
      <c r="AZ16" s="421"/>
      <c r="BA16" s="445"/>
      <c r="BB16" s="421"/>
      <c r="BC16" s="437"/>
      <c r="BD16" s="439"/>
      <c r="BE16" s="441"/>
      <c r="BF16" s="441"/>
      <c r="BG16" s="443"/>
      <c r="CB16" s="74" t="str">
        <f t="shared" si="5"/>
        <v/>
      </c>
      <c r="CC16" s="75">
        <f t="shared" si="6"/>
        <v>0</v>
      </c>
      <c r="CD16" s="75">
        <f t="shared" si="7"/>
        <v>0</v>
      </c>
      <c r="CE16" s="73">
        <f>IF(ISERROR(VLOOKUP($CB16,【7月】月集計表!$CB:$CD,2,FALSE))=TRUE,0,VLOOKUP($CB16,【7月】月集計表!$CB:$CD,2,FALSE))</f>
        <v>0</v>
      </c>
      <c r="CF16" s="73">
        <f>IF(ISERROR(VLOOKUP($CB16,【7月】月集計表!$CB:$CD,3,FALSE))=TRUE,0,VLOOKUP($CB16,【7月】月集計表!$CB:$CD,3,FALSE))</f>
        <v>0</v>
      </c>
    </row>
    <row r="17" spans="1:84" ht="16.5" customHeight="1">
      <c r="A17" s="318"/>
      <c r="B17" s="126"/>
      <c r="C17" s="17">
        <v>7</v>
      </c>
      <c r="D17" s="21"/>
      <c r="E17" s="129"/>
      <c r="F17" s="18"/>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66"/>
      <c r="AK17" s="66"/>
      <c r="AL17" s="20">
        <f t="shared" si="1"/>
        <v>0</v>
      </c>
      <c r="AM17" s="20">
        <f t="shared" si="2"/>
        <v>0</v>
      </c>
      <c r="AN17" s="20">
        <f t="shared" si="3"/>
        <v>0</v>
      </c>
      <c r="AO17" s="20">
        <f t="shared" si="4"/>
        <v>0</v>
      </c>
      <c r="AR17" s="354"/>
      <c r="AS17" s="378" t="str">
        <f ca="1">IF(AS15="","",IFERROR(INDEX(INDIRECT("$B$" &amp; AS15+11 &amp;  ":$F$31"),MATCH("TR",INDIRECT("$B$" &amp; AS15+11 &amp; ":$B$31"),0),2),""))</f>
        <v/>
      </c>
      <c r="AT17" s="379"/>
      <c r="AU17" s="381" t="str">
        <f ca="1">IF(AS15="","",IFERROR(INDEX(INDIRECT("$B$" &amp; AS15+11 &amp;  ":$F$31"),MATCH("TR",INDIRECT("$B$" &amp; AS15+11 &amp; ":$B$31"),0),5),""))</f>
        <v/>
      </c>
      <c r="AV17" s="421"/>
      <c r="AW17" s="445">
        <f>IF(90000&lt;=AV17,90000,AV17)</f>
        <v>0</v>
      </c>
      <c r="AX17" s="447"/>
      <c r="AY17" s="439"/>
      <c r="AZ17" s="421"/>
      <c r="BA17" s="445">
        <f>IF(20000&lt;=AZ17,20000,AZ17)</f>
        <v>0</v>
      </c>
      <c r="BB17" s="421"/>
      <c r="BC17" s="437"/>
      <c r="BD17" s="439"/>
      <c r="BE17" s="441"/>
      <c r="BF17" s="441"/>
      <c r="BG17" s="443"/>
      <c r="CB17" s="74" t="str">
        <f t="shared" si="5"/>
        <v/>
      </c>
      <c r="CC17" s="75">
        <f t="shared" si="6"/>
        <v>0</v>
      </c>
      <c r="CD17" s="75">
        <f t="shared" si="7"/>
        <v>0</v>
      </c>
      <c r="CE17" s="73">
        <f>IF(ISERROR(VLOOKUP($CB17,【7月】月集計表!$CB:$CD,2,FALSE))=TRUE,0,VLOOKUP($CB17,【7月】月集計表!$CB:$CD,2,FALSE))</f>
        <v>0</v>
      </c>
      <c r="CF17" s="73">
        <f>IF(ISERROR(VLOOKUP($CB17,【7月】月集計表!$CB:$CD,3,FALSE))=TRUE,0,VLOOKUP($CB17,【7月】月集計表!$CB:$CD,3,FALSE))</f>
        <v>0</v>
      </c>
    </row>
    <row r="18" spans="1:84" ht="16.5" customHeight="1" thickBot="1">
      <c r="A18" s="318"/>
      <c r="B18" s="126"/>
      <c r="C18" s="17">
        <v>8</v>
      </c>
      <c r="D18" s="21"/>
      <c r="E18" s="129"/>
      <c r="F18" s="18"/>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66"/>
      <c r="AK18" s="66"/>
      <c r="AL18" s="20">
        <f t="shared" si="1"/>
        <v>0</v>
      </c>
      <c r="AM18" s="20">
        <f t="shared" si="2"/>
        <v>0</v>
      </c>
      <c r="AN18" s="20">
        <f t="shared" si="3"/>
        <v>0</v>
      </c>
      <c r="AO18" s="20">
        <f t="shared" si="4"/>
        <v>0</v>
      </c>
      <c r="AR18" s="355"/>
      <c r="AS18" s="382"/>
      <c r="AT18" s="383"/>
      <c r="AU18" s="448"/>
      <c r="AV18" s="449"/>
      <c r="AW18" s="450"/>
      <c r="AX18" s="451"/>
      <c r="AY18" s="452"/>
      <c r="AZ18" s="453"/>
      <c r="BA18" s="454"/>
      <c r="BB18" s="453"/>
      <c r="BC18" s="455"/>
      <c r="BD18" s="452"/>
      <c r="BE18" s="456"/>
      <c r="BF18" s="456"/>
      <c r="BG18" s="457"/>
      <c r="CB18" s="74" t="str">
        <f t="shared" si="5"/>
        <v/>
      </c>
      <c r="CC18" s="75">
        <f t="shared" si="6"/>
        <v>0</v>
      </c>
      <c r="CD18" s="75">
        <f t="shared" si="7"/>
        <v>0</v>
      </c>
      <c r="CE18" s="73">
        <f>IF(ISERROR(VLOOKUP($CB18,【7月】月集計表!$CB:$CD,2,FALSE))=TRUE,0,VLOOKUP($CB18,【7月】月集計表!$CB:$CD,2,FALSE))</f>
        <v>0</v>
      </c>
      <c r="CF18" s="73">
        <f>IF(ISERROR(VLOOKUP($CB18,【7月】月集計表!$CB:$CD,3,FALSE))=TRUE,0,VLOOKUP($CB18,【7月】月集計表!$CB:$CD,3,FALSE))</f>
        <v>0</v>
      </c>
    </row>
    <row r="19" spans="1:84" ht="16.5" customHeight="1">
      <c r="A19" s="318"/>
      <c r="B19" s="126"/>
      <c r="C19" s="17">
        <v>9</v>
      </c>
      <c r="D19" s="21"/>
      <c r="E19" s="129"/>
      <c r="F19" s="18"/>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66"/>
      <c r="AK19" s="66"/>
      <c r="AL19" s="20">
        <f t="shared" si="1"/>
        <v>0</v>
      </c>
      <c r="AM19" s="20">
        <f t="shared" si="2"/>
        <v>0</v>
      </c>
      <c r="AN19" s="20">
        <f t="shared" si="3"/>
        <v>0</v>
      </c>
      <c r="AO19" s="20">
        <f t="shared" si="4"/>
        <v>0</v>
      </c>
      <c r="AR19" s="353" t="s">
        <v>134</v>
      </c>
      <c r="AS19" s="356" t="str">
        <f>IFERROR(INDEX($B$11:$F$31,MATCH("FW1",$B$11:$B$31,0),2),"")</f>
        <v/>
      </c>
      <c r="AT19" s="358"/>
      <c r="AU19" s="360" t="str">
        <f>IFERROR(INDEX($B$11:$F$31,MATCH("FW1",$B$11:$B$31,0),5),"")</f>
        <v/>
      </c>
      <c r="AV19" s="458"/>
      <c r="AW19" s="466">
        <f>IF($BN$12*90000&lt;=AV19,$BN$12*90000,AV19)</f>
        <v>0</v>
      </c>
      <c r="AX19" s="468"/>
      <c r="AY19" s="444">
        <f>IF(10000&lt;=AX19,10000,AX19)</f>
        <v>0</v>
      </c>
      <c r="AZ19" s="417"/>
      <c r="BA19" s="444">
        <f>IF(20000&lt;=AZ19,20000,AZ19)</f>
        <v>0</v>
      </c>
      <c r="BB19" s="458"/>
      <c r="BC19" s="462"/>
      <c r="BD19" s="464"/>
      <c r="BE19" s="462"/>
      <c r="BF19" s="440"/>
      <c r="BG19" s="442"/>
      <c r="CB19" s="74" t="str">
        <f t="shared" si="5"/>
        <v/>
      </c>
      <c r="CC19" s="75">
        <f t="shared" si="6"/>
        <v>0</v>
      </c>
      <c r="CD19" s="75">
        <f t="shared" si="7"/>
        <v>0</v>
      </c>
      <c r="CE19" s="73">
        <f>IF(ISERROR(VLOOKUP($CB19,【7月】月集計表!$CB:$CD,2,FALSE))=TRUE,0,VLOOKUP($CB19,【7月】月集計表!$CB:$CD,2,FALSE))</f>
        <v>0</v>
      </c>
      <c r="CF19" s="73">
        <f>IF(ISERROR(VLOOKUP($CB19,【7月】月集計表!$CB:$CD,3,FALSE))=TRUE,0,VLOOKUP($CB19,【7月】月集計表!$CB:$CD,3,FALSE))</f>
        <v>0</v>
      </c>
    </row>
    <row r="20" spans="1:84" ht="16.5" customHeight="1">
      <c r="A20" s="318"/>
      <c r="B20" s="126"/>
      <c r="C20" s="17">
        <v>10</v>
      </c>
      <c r="D20" s="21"/>
      <c r="E20" s="129"/>
      <c r="F20" s="18"/>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66"/>
      <c r="AK20" s="66"/>
      <c r="AL20" s="20">
        <f t="shared" si="1"/>
        <v>0</v>
      </c>
      <c r="AM20" s="20">
        <f t="shared" si="2"/>
        <v>0</v>
      </c>
      <c r="AN20" s="20">
        <f t="shared" si="3"/>
        <v>0</v>
      </c>
      <c r="AO20" s="20">
        <f t="shared" si="4"/>
        <v>0</v>
      </c>
      <c r="AR20" s="354"/>
      <c r="AS20" s="357"/>
      <c r="AT20" s="359"/>
      <c r="AU20" s="361"/>
      <c r="AV20" s="459"/>
      <c r="AW20" s="467"/>
      <c r="AX20" s="469"/>
      <c r="AY20" s="445"/>
      <c r="AZ20" s="421"/>
      <c r="BA20" s="445"/>
      <c r="BB20" s="460"/>
      <c r="BC20" s="463"/>
      <c r="BD20" s="465"/>
      <c r="BE20" s="463"/>
      <c r="BF20" s="441"/>
      <c r="BG20" s="443"/>
      <c r="CB20" s="74" t="str">
        <f t="shared" si="5"/>
        <v/>
      </c>
      <c r="CC20" s="75">
        <f t="shared" si="6"/>
        <v>0</v>
      </c>
      <c r="CD20" s="75">
        <f t="shared" si="7"/>
        <v>0</v>
      </c>
      <c r="CE20" s="73">
        <f>IF(ISERROR(VLOOKUP($CB20,【7月】月集計表!$CB:$CD,2,FALSE))=TRUE,0,VLOOKUP($CB20,【7月】月集計表!$CB:$CD,2,FALSE))</f>
        <v>0</v>
      </c>
      <c r="CF20" s="73">
        <f>IF(ISERROR(VLOOKUP($CB20,【7月】月集計表!$CB:$CD,3,FALSE))=TRUE,0,VLOOKUP($CB20,【7月】月集計表!$CB:$CD,3,FALSE))</f>
        <v>0</v>
      </c>
    </row>
    <row r="21" spans="1:84" ht="16.5" customHeight="1">
      <c r="A21" s="318"/>
      <c r="B21" s="126"/>
      <c r="C21" s="17">
        <v>11</v>
      </c>
      <c r="D21" s="21"/>
      <c r="E21" s="129"/>
      <c r="F21" s="18"/>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66"/>
      <c r="AK21" s="66"/>
      <c r="AL21" s="20">
        <f t="shared" si="1"/>
        <v>0</v>
      </c>
      <c r="AM21" s="20">
        <f t="shared" si="2"/>
        <v>0</v>
      </c>
      <c r="AN21" s="20">
        <f t="shared" si="3"/>
        <v>0</v>
      </c>
      <c r="AO21" s="20">
        <f t="shared" si="4"/>
        <v>0</v>
      </c>
      <c r="AR21" s="354"/>
      <c r="AS21" s="378" t="str">
        <f ca="1">IF(AS19="","",IFERROR(INDEX(INDIRECT("$B$" &amp; AS19+11 &amp;  ":$F$31"),MATCH("FW1",INDIRECT("$B$" &amp; AS19+11 &amp; ":$B$31"),0),2),""))</f>
        <v/>
      </c>
      <c r="AT21" s="379"/>
      <c r="AU21" s="419" t="str">
        <f ca="1">IF(AS19="","",IFERROR(INDEX(INDIRECT("$B$" &amp; AS19+11 &amp;  ":$F$31"),MATCH("FW1",INDIRECT("$B$" &amp; AS19+11 &amp; ":$B$31"),0),5),""))</f>
        <v/>
      </c>
      <c r="AV21" s="460"/>
      <c r="AW21" s="467">
        <f t="shared" ref="AW21" si="8">IF($BN$12*90000&lt;=AV21,$BN$12*90000,AV21)</f>
        <v>0</v>
      </c>
      <c r="AX21" s="469"/>
      <c r="AY21" s="445">
        <f>IF(10000&lt;=AX21,10000,AX21)</f>
        <v>0</v>
      </c>
      <c r="AZ21" s="421"/>
      <c r="BA21" s="445">
        <f>IF(20000&lt;=AZ21,20000,AZ21)</f>
        <v>0</v>
      </c>
      <c r="BB21" s="460"/>
      <c r="BC21" s="463"/>
      <c r="BD21" s="465"/>
      <c r="BE21" s="463"/>
      <c r="BF21" s="441"/>
      <c r="BG21" s="443"/>
      <c r="CB21" s="74" t="str">
        <f t="shared" si="5"/>
        <v/>
      </c>
      <c r="CC21" s="75">
        <f t="shared" si="6"/>
        <v>0</v>
      </c>
      <c r="CD21" s="75">
        <f t="shared" si="7"/>
        <v>0</v>
      </c>
      <c r="CE21" s="73">
        <f>IF(ISERROR(VLOOKUP($CB21,【7月】月集計表!$CB:$CD,2,FALSE))=TRUE,0,VLOOKUP($CB21,【7月】月集計表!$CB:$CD,2,FALSE))</f>
        <v>0</v>
      </c>
      <c r="CF21" s="73">
        <f>IF(ISERROR(VLOOKUP($CB21,【7月】月集計表!$CB:$CD,3,FALSE))=TRUE,0,VLOOKUP($CB21,【7月】月集計表!$CB:$CD,3,FALSE))</f>
        <v>0</v>
      </c>
    </row>
    <row r="22" spans="1:84" ht="16.5" customHeight="1">
      <c r="A22" s="318"/>
      <c r="B22" s="126"/>
      <c r="C22" s="17">
        <v>12</v>
      </c>
      <c r="D22" s="21"/>
      <c r="E22" s="129"/>
      <c r="F22" s="22"/>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66"/>
      <c r="AK22" s="66"/>
      <c r="AL22" s="20">
        <f t="shared" si="1"/>
        <v>0</v>
      </c>
      <c r="AM22" s="20">
        <f t="shared" si="2"/>
        <v>0</v>
      </c>
      <c r="AN22" s="20">
        <f t="shared" si="3"/>
        <v>0</v>
      </c>
      <c r="AO22" s="20">
        <f t="shared" si="4"/>
        <v>0</v>
      </c>
      <c r="AR22" s="354"/>
      <c r="AS22" s="378"/>
      <c r="AT22" s="380"/>
      <c r="AU22" s="420"/>
      <c r="AV22" s="459"/>
      <c r="AW22" s="467"/>
      <c r="AX22" s="469"/>
      <c r="AY22" s="445"/>
      <c r="AZ22" s="421"/>
      <c r="BA22" s="445"/>
      <c r="BB22" s="460"/>
      <c r="BC22" s="463"/>
      <c r="BD22" s="465"/>
      <c r="BE22" s="463"/>
      <c r="BF22" s="441"/>
      <c r="BG22" s="443"/>
      <c r="CB22" s="74" t="str">
        <f t="shared" si="5"/>
        <v/>
      </c>
      <c r="CC22" s="75">
        <f t="shared" si="6"/>
        <v>0</v>
      </c>
      <c r="CD22" s="75">
        <f t="shared" si="7"/>
        <v>0</v>
      </c>
      <c r="CE22" s="73">
        <f>IF(ISERROR(VLOOKUP($CB22,【7月】月集計表!$CB:$CD,2,FALSE))=TRUE,0,VLOOKUP($CB22,【7月】月集計表!$CB:$CD,2,FALSE))</f>
        <v>0</v>
      </c>
      <c r="CF22" s="73">
        <f>IF(ISERROR(VLOOKUP($CB22,【7月】月集計表!$CB:$CD,3,FALSE))=TRUE,0,VLOOKUP($CB22,【7月】月集計表!$CB:$CD,3,FALSE))</f>
        <v>0</v>
      </c>
    </row>
    <row r="23" spans="1:84" ht="16.5" customHeight="1">
      <c r="A23" s="318"/>
      <c r="B23" s="126"/>
      <c r="C23" s="17">
        <v>13</v>
      </c>
      <c r="D23" s="21"/>
      <c r="E23" s="129"/>
      <c r="F23" s="22"/>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66"/>
      <c r="AK23" s="66"/>
      <c r="AL23" s="20">
        <f t="shared" si="1"/>
        <v>0</v>
      </c>
      <c r="AM23" s="20">
        <f t="shared" si="2"/>
        <v>0</v>
      </c>
      <c r="AN23" s="20">
        <f t="shared" si="3"/>
        <v>0</v>
      </c>
      <c r="AO23" s="20">
        <f t="shared" si="4"/>
        <v>0</v>
      </c>
      <c r="AR23" s="354"/>
      <c r="AS23" s="378" t="str">
        <f ca="1">IF(AS21="","",IFERROR(INDEX(INDIRECT("$B$" &amp; AS21+11 &amp;  ":$F$31"),MATCH("FW1",INDIRECT("$B$" &amp; AS21+11 &amp; ":$B$31"),0),2),""))</f>
        <v/>
      </c>
      <c r="AT23" s="379"/>
      <c r="AU23" s="381" t="str">
        <f ca="1">IF(AS21="","",IFERROR(INDEX(INDIRECT("$B$" &amp; AS21+11 &amp;  ":$F$31"),MATCH("FW1",INDIRECT("$B$" &amp; AS21+11 &amp; ":$B$31"),0),5),""))</f>
        <v/>
      </c>
      <c r="AV23" s="460"/>
      <c r="AW23" s="467">
        <f t="shared" ref="AW23" si="9">IF($BN$12*90000&lt;=AV23,$BN$12*90000,AV23)</f>
        <v>0</v>
      </c>
      <c r="AX23" s="469"/>
      <c r="AY23" s="445">
        <f>IF(10000&lt;=AX23,10000,AX23)</f>
        <v>0</v>
      </c>
      <c r="AZ23" s="421"/>
      <c r="BA23" s="445">
        <f>IF(20000&lt;=AZ23,20000,AZ23)</f>
        <v>0</v>
      </c>
      <c r="BB23" s="460"/>
      <c r="BC23" s="463"/>
      <c r="BD23" s="465"/>
      <c r="BE23" s="463"/>
      <c r="BF23" s="441"/>
      <c r="BG23" s="443"/>
      <c r="CB23" s="74" t="str">
        <f t="shared" si="5"/>
        <v/>
      </c>
      <c r="CC23" s="75">
        <f t="shared" si="6"/>
        <v>0</v>
      </c>
      <c r="CD23" s="75">
        <f t="shared" si="7"/>
        <v>0</v>
      </c>
      <c r="CE23" s="73">
        <f>IF(ISERROR(VLOOKUP($CB23,【7月】月集計表!$CB:$CD,2,FALSE))=TRUE,0,VLOOKUP($CB23,【7月】月集計表!$CB:$CD,2,FALSE))</f>
        <v>0</v>
      </c>
      <c r="CF23" s="73">
        <f>IF(ISERROR(VLOOKUP($CB23,【7月】月集計表!$CB:$CD,3,FALSE))=TRUE,0,VLOOKUP($CB23,【7月】月集計表!$CB:$CD,3,FALSE))</f>
        <v>0</v>
      </c>
    </row>
    <row r="24" spans="1:84" ht="16.5" customHeight="1">
      <c r="A24" s="318"/>
      <c r="B24" s="126"/>
      <c r="C24" s="17">
        <v>14</v>
      </c>
      <c r="D24" s="21"/>
      <c r="E24" s="129"/>
      <c r="F24" s="22"/>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66"/>
      <c r="AK24" s="66"/>
      <c r="AL24" s="20">
        <f t="shared" si="1"/>
        <v>0</v>
      </c>
      <c r="AM24" s="20">
        <f t="shared" si="2"/>
        <v>0</v>
      </c>
      <c r="AN24" s="20">
        <f t="shared" si="3"/>
        <v>0</v>
      </c>
      <c r="AO24" s="20">
        <f t="shared" si="4"/>
        <v>0</v>
      </c>
      <c r="AR24" s="354"/>
      <c r="AS24" s="378"/>
      <c r="AT24" s="380"/>
      <c r="AU24" s="361"/>
      <c r="AV24" s="459"/>
      <c r="AW24" s="467"/>
      <c r="AX24" s="469"/>
      <c r="AY24" s="445"/>
      <c r="AZ24" s="421"/>
      <c r="BA24" s="445"/>
      <c r="BB24" s="460"/>
      <c r="BC24" s="463"/>
      <c r="BD24" s="465"/>
      <c r="BE24" s="463"/>
      <c r="BF24" s="441"/>
      <c r="BG24" s="443"/>
      <c r="CB24" s="74" t="str">
        <f t="shared" si="5"/>
        <v/>
      </c>
      <c r="CC24" s="75">
        <f t="shared" si="6"/>
        <v>0</v>
      </c>
      <c r="CD24" s="75">
        <f t="shared" si="7"/>
        <v>0</v>
      </c>
      <c r="CE24" s="73">
        <f>IF(ISERROR(VLOOKUP($CB24,【7月】月集計表!$CB:$CD,2,FALSE))=TRUE,0,VLOOKUP($CB24,【7月】月集計表!$CB:$CD,2,FALSE))</f>
        <v>0</v>
      </c>
      <c r="CF24" s="73">
        <f>IF(ISERROR(VLOOKUP($CB24,【7月】月集計表!$CB:$CD,3,FALSE))=TRUE,0,VLOOKUP($CB24,【7月】月集計表!$CB:$CD,3,FALSE))</f>
        <v>0</v>
      </c>
    </row>
    <row r="25" spans="1:84" ht="16.5" customHeight="1">
      <c r="A25" s="318"/>
      <c r="B25" s="126"/>
      <c r="C25" s="17">
        <v>15</v>
      </c>
      <c r="D25" s="21"/>
      <c r="E25" s="129"/>
      <c r="F25" s="22"/>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66"/>
      <c r="AK25" s="66"/>
      <c r="AL25" s="20">
        <f t="shared" si="1"/>
        <v>0</v>
      </c>
      <c r="AM25" s="20">
        <f t="shared" si="2"/>
        <v>0</v>
      </c>
      <c r="AN25" s="20">
        <f t="shared" si="3"/>
        <v>0</v>
      </c>
      <c r="AO25" s="20">
        <f t="shared" si="4"/>
        <v>0</v>
      </c>
      <c r="AR25" s="354"/>
      <c r="AS25" s="378" t="str">
        <f ca="1">IF(AS23="","",IFERROR(INDEX(INDIRECT("$B$" &amp; AS23+11 &amp;  ":$F$31"),MATCH("FW1",INDIRECT("$B$" &amp; AS23+11 &amp; ":$B$31"),0),2),""))</f>
        <v/>
      </c>
      <c r="AT25" s="379"/>
      <c r="AU25" s="381" t="str">
        <f ca="1">IF(AS23="","",IFERROR(INDEX(INDIRECT("$B$" &amp; AS23+11 &amp;  ":$F$31"),MATCH("FW1",INDIRECT("$B$" &amp; AS23+11 &amp; ":$B$31"),0),5),""))</f>
        <v/>
      </c>
      <c r="AV25" s="460"/>
      <c r="AW25" s="467">
        <f t="shared" ref="AW25" si="10">IF($BN$12*90000&lt;=AV25,$BN$12*90000,AV25)</f>
        <v>0</v>
      </c>
      <c r="AX25" s="469"/>
      <c r="AY25" s="445">
        <f>IF(10000&lt;=AX25,10000,AX25)</f>
        <v>0</v>
      </c>
      <c r="AZ25" s="421"/>
      <c r="BA25" s="445">
        <f>IF(20000&lt;=AZ25,20000,AZ25)</f>
        <v>0</v>
      </c>
      <c r="BB25" s="460"/>
      <c r="BC25" s="463"/>
      <c r="BD25" s="465"/>
      <c r="BE25" s="463"/>
      <c r="BF25" s="441"/>
      <c r="BG25" s="443"/>
      <c r="CB25" s="74" t="str">
        <f t="shared" si="5"/>
        <v/>
      </c>
      <c r="CC25" s="75">
        <f t="shared" si="6"/>
        <v>0</v>
      </c>
      <c r="CD25" s="75">
        <f t="shared" si="7"/>
        <v>0</v>
      </c>
      <c r="CE25" s="73">
        <f>IF(ISERROR(VLOOKUP($CB25,【7月】月集計表!$CB:$CD,2,FALSE))=TRUE,0,VLOOKUP($CB25,【7月】月集計表!$CB:$CD,2,FALSE))</f>
        <v>0</v>
      </c>
      <c r="CF25" s="73">
        <f>IF(ISERROR(VLOOKUP($CB25,【7月】月集計表!$CB:$CD,3,FALSE))=TRUE,0,VLOOKUP($CB25,【7月】月集計表!$CB:$CD,3,FALSE))</f>
        <v>0</v>
      </c>
    </row>
    <row r="26" spans="1:84" ht="16.5" customHeight="1">
      <c r="A26" s="318"/>
      <c r="B26" s="126"/>
      <c r="C26" s="17">
        <v>16</v>
      </c>
      <c r="D26" s="21"/>
      <c r="E26" s="129"/>
      <c r="F26" s="22"/>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66"/>
      <c r="AK26" s="66"/>
      <c r="AL26" s="20">
        <f t="shared" si="1"/>
        <v>0</v>
      </c>
      <c r="AM26" s="20">
        <f t="shared" si="2"/>
        <v>0</v>
      </c>
      <c r="AN26" s="20">
        <f t="shared" si="3"/>
        <v>0</v>
      </c>
      <c r="AO26" s="20">
        <f t="shared" si="4"/>
        <v>0</v>
      </c>
      <c r="AR26" s="354"/>
      <c r="AS26" s="378"/>
      <c r="AT26" s="380"/>
      <c r="AU26" s="361"/>
      <c r="AV26" s="459"/>
      <c r="AW26" s="467"/>
      <c r="AX26" s="469"/>
      <c r="AY26" s="445"/>
      <c r="AZ26" s="421"/>
      <c r="BA26" s="445"/>
      <c r="BB26" s="460"/>
      <c r="BC26" s="463"/>
      <c r="BD26" s="465"/>
      <c r="BE26" s="463"/>
      <c r="BF26" s="441"/>
      <c r="BG26" s="443"/>
      <c r="CB26" s="74" t="str">
        <f t="shared" si="5"/>
        <v/>
      </c>
      <c r="CC26" s="75">
        <f t="shared" si="6"/>
        <v>0</v>
      </c>
      <c r="CD26" s="75">
        <f t="shared" si="7"/>
        <v>0</v>
      </c>
      <c r="CE26" s="73">
        <f>IF(ISERROR(VLOOKUP($CB26,【7月】月集計表!$CB:$CD,2,FALSE))=TRUE,0,VLOOKUP($CB26,【7月】月集計表!$CB:$CD,2,FALSE))</f>
        <v>0</v>
      </c>
      <c r="CF26" s="73">
        <f>IF(ISERROR(VLOOKUP($CB26,【7月】月集計表!$CB:$CD,3,FALSE))=TRUE,0,VLOOKUP($CB26,【7月】月集計表!$CB:$CD,3,FALSE))</f>
        <v>0</v>
      </c>
    </row>
    <row r="27" spans="1:84" ht="16.5" customHeight="1">
      <c r="A27" s="318"/>
      <c r="B27" s="126"/>
      <c r="C27" s="17">
        <v>17</v>
      </c>
      <c r="D27" s="21"/>
      <c r="E27" s="129"/>
      <c r="F27" s="22"/>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66"/>
      <c r="AK27" s="66"/>
      <c r="AL27" s="20">
        <f t="shared" si="1"/>
        <v>0</v>
      </c>
      <c r="AM27" s="20">
        <f t="shared" si="2"/>
        <v>0</v>
      </c>
      <c r="AN27" s="20">
        <f t="shared" si="3"/>
        <v>0</v>
      </c>
      <c r="AO27" s="20">
        <f t="shared" si="4"/>
        <v>0</v>
      </c>
      <c r="AR27" s="354"/>
      <c r="AS27" s="378" t="str">
        <f ca="1">IF(AS25="","",IFERROR(INDEX(INDIRECT("$B$" &amp; AS25+11 &amp;  ":$F$31"),MATCH("FW1",INDIRECT("$B$" &amp; AS25+11 &amp; ":$B$31"),0),2),""))</f>
        <v/>
      </c>
      <c r="AT27" s="379"/>
      <c r="AU27" s="381" t="str">
        <f ca="1">IF(AS25="","",IFERROR(INDEX(INDIRECT("$B$" &amp; AS25+11 &amp;  ":$F$31"),MATCH("FW1",INDIRECT("$B$" &amp; AS25+11 &amp; ":$B$31"),0),5),""))</f>
        <v/>
      </c>
      <c r="AV27" s="460"/>
      <c r="AW27" s="467">
        <f t="shared" ref="AW27" si="11">IF($BN$12*90000&lt;=AV27,$BN$12*90000,AV27)</f>
        <v>0</v>
      </c>
      <c r="AX27" s="469"/>
      <c r="AY27" s="445">
        <f>IF(10000&lt;=AX27,10000,AX27)</f>
        <v>0</v>
      </c>
      <c r="AZ27" s="421"/>
      <c r="BA27" s="445">
        <f>IF(20000&lt;=AZ27,20000,AZ27)</f>
        <v>0</v>
      </c>
      <c r="BB27" s="460"/>
      <c r="BC27" s="463"/>
      <c r="BD27" s="465"/>
      <c r="BE27" s="463"/>
      <c r="BF27" s="441"/>
      <c r="BG27" s="443"/>
      <c r="CB27" s="74" t="str">
        <f t="shared" si="5"/>
        <v/>
      </c>
      <c r="CC27" s="75">
        <f t="shared" si="6"/>
        <v>0</v>
      </c>
      <c r="CD27" s="75">
        <f t="shared" si="7"/>
        <v>0</v>
      </c>
      <c r="CE27" s="73">
        <f>IF(ISERROR(VLOOKUP($CB27,【7月】月集計表!$CB:$CD,2,FALSE))=TRUE,0,VLOOKUP($CB27,【7月】月集計表!$CB:$CD,2,FALSE))</f>
        <v>0</v>
      </c>
      <c r="CF27" s="73">
        <f>IF(ISERROR(VLOOKUP($CB27,【7月】月集計表!$CB:$CD,3,FALSE))=TRUE,0,VLOOKUP($CB27,【7月】月集計表!$CB:$CD,3,FALSE))</f>
        <v>0</v>
      </c>
    </row>
    <row r="28" spans="1:84" ht="16.5" customHeight="1" thickBot="1">
      <c r="A28" s="318"/>
      <c r="B28" s="126"/>
      <c r="C28" s="17">
        <v>18</v>
      </c>
      <c r="D28" s="21"/>
      <c r="E28" s="129"/>
      <c r="F28" s="22"/>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66"/>
      <c r="AK28" s="66"/>
      <c r="AL28" s="20">
        <f t="shared" si="1"/>
        <v>0</v>
      </c>
      <c r="AM28" s="20">
        <f t="shared" si="2"/>
        <v>0</v>
      </c>
      <c r="AN28" s="20">
        <f t="shared" si="3"/>
        <v>0</v>
      </c>
      <c r="AO28" s="20">
        <f t="shared" si="4"/>
        <v>0</v>
      </c>
      <c r="AR28" s="355"/>
      <c r="AS28" s="382"/>
      <c r="AT28" s="383"/>
      <c r="AU28" s="448"/>
      <c r="AV28" s="461"/>
      <c r="AW28" s="470"/>
      <c r="AX28" s="471"/>
      <c r="AY28" s="454"/>
      <c r="AZ28" s="453"/>
      <c r="BA28" s="454"/>
      <c r="BB28" s="472"/>
      <c r="BC28" s="473"/>
      <c r="BD28" s="474"/>
      <c r="BE28" s="473"/>
      <c r="BF28" s="456"/>
      <c r="BG28" s="457"/>
      <c r="CB28" s="74" t="str">
        <f t="shared" si="5"/>
        <v/>
      </c>
      <c r="CC28" s="75">
        <f t="shared" si="6"/>
        <v>0</v>
      </c>
      <c r="CD28" s="75">
        <f t="shared" si="7"/>
        <v>0</v>
      </c>
      <c r="CE28" s="73">
        <f>IF(ISERROR(VLOOKUP($CB28,【7月】月集計表!$CB:$CD,2,FALSE))=TRUE,0,VLOOKUP($CB28,【7月】月集計表!$CB:$CD,2,FALSE))</f>
        <v>0</v>
      </c>
      <c r="CF28" s="73">
        <f>IF(ISERROR(VLOOKUP($CB28,【7月】月集計表!$CB:$CD,3,FALSE))=TRUE,0,VLOOKUP($CB28,【7月】月集計表!$CB:$CD,3,FALSE))</f>
        <v>0</v>
      </c>
    </row>
    <row r="29" spans="1:84" ht="16.5" customHeight="1">
      <c r="A29" s="318"/>
      <c r="B29" s="126"/>
      <c r="C29" s="17">
        <v>19</v>
      </c>
      <c r="D29" s="21"/>
      <c r="E29" s="129"/>
      <c r="F29" s="22"/>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66"/>
      <c r="AK29" s="66"/>
      <c r="AL29" s="20">
        <f t="shared" si="1"/>
        <v>0</v>
      </c>
      <c r="AM29" s="20">
        <f t="shared" si="2"/>
        <v>0</v>
      </c>
      <c r="AN29" s="20">
        <f t="shared" si="3"/>
        <v>0</v>
      </c>
      <c r="AO29" s="20">
        <f t="shared" si="4"/>
        <v>0</v>
      </c>
      <c r="AR29" s="353" t="s">
        <v>135</v>
      </c>
      <c r="AS29" s="356" t="str">
        <f>IFERROR(INDEX($B$11:$F$31,MATCH("FW2",$B$11:$B$31,0),2),"")</f>
        <v/>
      </c>
      <c r="AT29" s="358"/>
      <c r="AU29" s="360" t="str">
        <f>IFERROR(INDEX($B$11:$F$31,MATCH("FW2",$B$11:$B$31,0),5),"")</f>
        <v/>
      </c>
      <c r="AV29" s="417"/>
      <c r="AW29" s="479">
        <f>IF(90000&lt;=AV29,90000,AV29)</f>
        <v>0</v>
      </c>
      <c r="AX29" s="417"/>
      <c r="AY29" s="444">
        <f>IF(10000&lt;=AX29,10000,AX29)</f>
        <v>0</v>
      </c>
      <c r="AZ29" s="446"/>
      <c r="BA29" s="438"/>
      <c r="BB29" s="446"/>
      <c r="BC29" s="475"/>
      <c r="BD29" s="477"/>
      <c r="BE29" s="462"/>
      <c r="BF29" s="440"/>
      <c r="BG29" s="442"/>
      <c r="CB29" s="74" t="str">
        <f t="shared" si="5"/>
        <v/>
      </c>
      <c r="CC29" s="75">
        <f t="shared" si="6"/>
        <v>0</v>
      </c>
      <c r="CD29" s="75">
        <f t="shared" si="7"/>
        <v>0</v>
      </c>
      <c r="CE29" s="73">
        <f>IF(ISERROR(VLOOKUP($CB29,【7月】月集計表!$CB:$CD,2,FALSE))=TRUE,0,VLOOKUP($CB29,【7月】月集計表!$CB:$CD,2,FALSE))</f>
        <v>0</v>
      </c>
      <c r="CF29" s="73">
        <f>IF(ISERROR(VLOOKUP($CB29,【7月】月集計表!$CB:$CD,3,FALSE))=TRUE,0,VLOOKUP($CB29,【7月】月集計表!$CB:$CD,3,FALSE))</f>
        <v>0</v>
      </c>
    </row>
    <row r="30" spans="1:84" ht="16.5" customHeight="1" thickBot="1">
      <c r="A30" s="318"/>
      <c r="B30" s="127"/>
      <c r="C30" s="17">
        <v>20</v>
      </c>
      <c r="D30" s="59"/>
      <c r="E30" s="130"/>
      <c r="F30" s="23"/>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67"/>
      <c r="AK30" s="67"/>
      <c r="AL30" s="25">
        <f>COUNTA(G30:AK30)-COUNTIF(G30:AK30,"集")-COUNTIF(G30:AK30,"休")-COUNTIF(G30:AK30,"外")</f>
        <v>0</v>
      </c>
      <c r="AM30" s="25">
        <f t="shared" si="2"/>
        <v>0</v>
      </c>
      <c r="AN30" s="25">
        <f t="shared" si="3"/>
        <v>0</v>
      </c>
      <c r="AO30" s="25">
        <f t="shared" si="4"/>
        <v>0</v>
      </c>
      <c r="AR30" s="354"/>
      <c r="AS30" s="357"/>
      <c r="AT30" s="359"/>
      <c r="AU30" s="361"/>
      <c r="AV30" s="418"/>
      <c r="AW30" s="445"/>
      <c r="AX30" s="421"/>
      <c r="AY30" s="445"/>
      <c r="AZ30" s="447"/>
      <c r="BA30" s="439"/>
      <c r="BB30" s="447"/>
      <c r="BC30" s="476"/>
      <c r="BD30" s="478"/>
      <c r="BE30" s="463"/>
      <c r="BF30" s="441"/>
      <c r="BG30" s="443"/>
      <c r="CB30" s="74" t="str">
        <f t="shared" si="5"/>
        <v/>
      </c>
      <c r="CC30" s="75">
        <f t="shared" si="6"/>
        <v>0</v>
      </c>
      <c r="CD30" s="75">
        <f t="shared" si="7"/>
        <v>0</v>
      </c>
      <c r="CE30" s="73">
        <f>IF(ISERROR(VLOOKUP($CB30,【7月】月集計表!$CB:$CD,2,FALSE))=TRUE,0,VLOOKUP($CB30,【7月】月集計表!$CB:$CD,2,FALSE))</f>
        <v>0</v>
      </c>
      <c r="CF30" s="73">
        <f>IF(ISERROR(VLOOKUP($CB30,【7月】月集計表!$CB:$CD,3,FALSE))=TRUE,0,VLOOKUP($CB30,【7月】月集計表!$CB:$CD,3,FALSE))</f>
        <v>0</v>
      </c>
    </row>
    <row r="31" spans="1:84" ht="16.5" customHeight="1" thickBot="1">
      <c r="A31" s="384"/>
      <c r="B31" s="303" t="s">
        <v>32</v>
      </c>
      <c r="C31" s="304"/>
      <c r="D31" s="304"/>
      <c r="E31" s="304"/>
      <c r="F31" s="305"/>
      <c r="G31" s="26">
        <f>COUNTA(G11:G30)-COUNTIF(G11:G30,"外")-COUNTIF(G11:G30,"休")-COUNTIF(G11:G30,"集")</f>
        <v>0</v>
      </c>
      <c r="H31" s="26">
        <f t="shared" ref="H31:AK31" si="12">COUNTA(H11:H30)-COUNTIF(H11:H30,"外")-COUNTIF(H11:H30,"休")-COUNTIF(H11:H30,"集")</f>
        <v>0</v>
      </c>
      <c r="I31" s="26">
        <f t="shared" si="12"/>
        <v>0</v>
      </c>
      <c r="J31" s="26">
        <f t="shared" si="12"/>
        <v>0</v>
      </c>
      <c r="K31" s="26">
        <f t="shared" si="12"/>
        <v>0</v>
      </c>
      <c r="L31" s="26">
        <f t="shared" si="12"/>
        <v>0</v>
      </c>
      <c r="M31" s="26">
        <f t="shared" si="12"/>
        <v>0</v>
      </c>
      <c r="N31" s="26">
        <f t="shared" si="12"/>
        <v>0</v>
      </c>
      <c r="O31" s="26">
        <f t="shared" si="12"/>
        <v>0</v>
      </c>
      <c r="P31" s="27">
        <f t="shared" si="12"/>
        <v>0</v>
      </c>
      <c r="Q31" s="27">
        <f t="shared" si="12"/>
        <v>0</v>
      </c>
      <c r="R31" s="27">
        <f t="shared" si="12"/>
        <v>0</v>
      </c>
      <c r="S31" s="27">
        <f t="shared" si="12"/>
        <v>0</v>
      </c>
      <c r="T31" s="27">
        <f t="shared" si="12"/>
        <v>0</v>
      </c>
      <c r="U31" s="27">
        <f t="shared" si="12"/>
        <v>0</v>
      </c>
      <c r="V31" s="27">
        <f t="shared" si="12"/>
        <v>0</v>
      </c>
      <c r="W31" s="27">
        <f t="shared" si="12"/>
        <v>0</v>
      </c>
      <c r="X31" s="27">
        <f t="shared" si="12"/>
        <v>0</v>
      </c>
      <c r="Y31" s="27">
        <f t="shared" si="12"/>
        <v>0</v>
      </c>
      <c r="Z31" s="27">
        <f t="shared" si="12"/>
        <v>0</v>
      </c>
      <c r="AA31" s="27">
        <f t="shared" si="12"/>
        <v>0</v>
      </c>
      <c r="AB31" s="27">
        <f t="shared" si="12"/>
        <v>0</v>
      </c>
      <c r="AC31" s="27">
        <f t="shared" si="12"/>
        <v>0</v>
      </c>
      <c r="AD31" s="27">
        <f t="shared" si="12"/>
        <v>0</v>
      </c>
      <c r="AE31" s="27">
        <f t="shared" si="12"/>
        <v>0</v>
      </c>
      <c r="AF31" s="27">
        <f t="shared" si="12"/>
        <v>0</v>
      </c>
      <c r="AG31" s="27">
        <f t="shared" si="12"/>
        <v>0</v>
      </c>
      <c r="AH31" s="27">
        <f t="shared" si="12"/>
        <v>0</v>
      </c>
      <c r="AI31" s="28">
        <f t="shared" si="12"/>
        <v>0</v>
      </c>
      <c r="AJ31" s="68">
        <f t="shared" si="12"/>
        <v>0</v>
      </c>
      <c r="AK31" s="68">
        <f t="shared" si="12"/>
        <v>0</v>
      </c>
      <c r="AL31" s="71"/>
      <c r="AR31" s="354"/>
      <c r="AS31" s="378" t="str">
        <f ca="1">IF(AS29="","",IFERROR(INDEX(INDIRECT("$B$" &amp; AS29+11 &amp;  ":$F$31"),MATCH("FW2",INDIRECT("$B$" &amp; AS29+11 &amp; ":$B$31"),0),2),""))</f>
        <v/>
      </c>
      <c r="AT31" s="379"/>
      <c r="AU31" s="419" t="str">
        <f ca="1">IF(AS29="","",IFERROR(INDEX(INDIRECT("$B$" &amp; AS29+11 &amp;  ":$F$31"),MATCH("FW2",INDIRECT("$B$" &amp; AS29+11 &amp; ":$B$31"),0),5),""))</f>
        <v/>
      </c>
      <c r="AV31" s="421"/>
      <c r="AW31" s="445">
        <f>IF(90000&lt;=AV31,90000,AV31)</f>
        <v>0</v>
      </c>
      <c r="AX31" s="421"/>
      <c r="AY31" s="445">
        <f>IF(10000&lt;=AX31,10000,AX31)</f>
        <v>0</v>
      </c>
      <c r="AZ31" s="447"/>
      <c r="BA31" s="439"/>
      <c r="BB31" s="447"/>
      <c r="BC31" s="476"/>
      <c r="BD31" s="478"/>
      <c r="BE31" s="463"/>
      <c r="BF31" s="441"/>
      <c r="BG31" s="443"/>
    </row>
    <row r="32" spans="1:84" ht="18" customHeight="1" thickBot="1">
      <c r="A32" s="306" t="s">
        <v>33</v>
      </c>
      <c r="B32" s="304"/>
      <c r="C32" s="304"/>
      <c r="D32" s="304"/>
      <c r="E32" s="304"/>
      <c r="F32" s="305"/>
      <c r="G32" s="29">
        <f>IF(AND(G50&gt;=3,G31&gt;=5),1,0)+IF(AND(G50&gt;=2,G31&gt;=3),1,0)+IF(AND(G50&gt;=1,G31&gt;=1),1,0)</f>
        <v>0</v>
      </c>
      <c r="H32" s="29">
        <f t="shared" ref="H32:AK32" si="13">IF(AND(H50&gt;=3,H31&gt;=5),1,0)+IF(AND(H50&gt;=2,H31&gt;=3),1,0)++IF(AND(H50&gt;=1,H31&gt;=1),1,0)</f>
        <v>0</v>
      </c>
      <c r="I32" s="29">
        <f t="shared" si="13"/>
        <v>0</v>
      </c>
      <c r="J32" s="29">
        <f t="shared" si="13"/>
        <v>0</v>
      </c>
      <c r="K32" s="29">
        <f t="shared" si="13"/>
        <v>0</v>
      </c>
      <c r="L32" s="29">
        <f t="shared" si="13"/>
        <v>0</v>
      </c>
      <c r="M32" s="29">
        <f t="shared" si="13"/>
        <v>0</v>
      </c>
      <c r="N32" s="29">
        <f t="shared" si="13"/>
        <v>0</v>
      </c>
      <c r="O32" s="29">
        <f t="shared" si="13"/>
        <v>0</v>
      </c>
      <c r="P32" s="28">
        <f t="shared" si="13"/>
        <v>0</v>
      </c>
      <c r="Q32" s="28">
        <f t="shared" si="13"/>
        <v>0</v>
      </c>
      <c r="R32" s="28">
        <f t="shared" si="13"/>
        <v>0</v>
      </c>
      <c r="S32" s="28">
        <f t="shared" si="13"/>
        <v>0</v>
      </c>
      <c r="T32" s="28">
        <f t="shared" si="13"/>
        <v>0</v>
      </c>
      <c r="U32" s="28">
        <f t="shared" si="13"/>
        <v>0</v>
      </c>
      <c r="V32" s="28">
        <f t="shared" si="13"/>
        <v>0</v>
      </c>
      <c r="W32" s="28">
        <f t="shared" si="13"/>
        <v>0</v>
      </c>
      <c r="X32" s="28">
        <f t="shared" si="13"/>
        <v>0</v>
      </c>
      <c r="Y32" s="28">
        <f t="shared" si="13"/>
        <v>0</v>
      </c>
      <c r="Z32" s="28">
        <f t="shared" si="13"/>
        <v>0</v>
      </c>
      <c r="AA32" s="28">
        <f t="shared" si="13"/>
        <v>0</v>
      </c>
      <c r="AB32" s="28">
        <f t="shared" si="13"/>
        <v>0</v>
      </c>
      <c r="AC32" s="28">
        <f t="shared" si="13"/>
        <v>0</v>
      </c>
      <c r="AD32" s="28">
        <f t="shared" si="13"/>
        <v>0</v>
      </c>
      <c r="AE32" s="28">
        <f t="shared" si="13"/>
        <v>0</v>
      </c>
      <c r="AF32" s="28">
        <f t="shared" si="13"/>
        <v>0</v>
      </c>
      <c r="AG32" s="28">
        <f t="shared" si="13"/>
        <v>0</v>
      </c>
      <c r="AH32" s="28">
        <f t="shared" si="13"/>
        <v>0</v>
      </c>
      <c r="AI32" s="28">
        <f t="shared" si="13"/>
        <v>0</v>
      </c>
      <c r="AJ32" s="68">
        <f t="shared" si="13"/>
        <v>0</v>
      </c>
      <c r="AK32" s="68">
        <f t="shared" si="13"/>
        <v>0</v>
      </c>
      <c r="AL32" s="71"/>
      <c r="AP32" s="10"/>
      <c r="AQ32" s="10"/>
      <c r="AR32" s="354"/>
      <c r="AS32" s="378"/>
      <c r="AT32" s="380"/>
      <c r="AU32" s="420"/>
      <c r="AV32" s="418"/>
      <c r="AW32" s="445"/>
      <c r="AX32" s="421"/>
      <c r="AY32" s="445"/>
      <c r="AZ32" s="447"/>
      <c r="BA32" s="439"/>
      <c r="BB32" s="447"/>
      <c r="BC32" s="476"/>
      <c r="BD32" s="478"/>
      <c r="BE32" s="463"/>
      <c r="BF32" s="441"/>
      <c r="BG32" s="443"/>
    </row>
    <row r="33" spans="1:84" ht="16.5" customHeight="1" thickBot="1">
      <c r="A33" s="306" t="s">
        <v>34</v>
      </c>
      <c r="B33" s="304"/>
      <c r="C33" s="304"/>
      <c r="D33" s="304"/>
      <c r="E33" s="304"/>
      <c r="F33" s="305"/>
      <c r="G33" s="30"/>
      <c r="H33" s="30"/>
      <c r="I33" s="30"/>
      <c r="J33" s="30"/>
      <c r="K33" s="30"/>
      <c r="L33" s="30"/>
      <c r="M33" s="30"/>
      <c r="N33" s="30"/>
      <c r="O33" s="30"/>
      <c r="P33" s="31"/>
      <c r="Q33" s="31"/>
      <c r="R33" s="31"/>
      <c r="S33" s="31"/>
      <c r="T33" s="31"/>
      <c r="U33" s="31"/>
      <c r="V33" s="31"/>
      <c r="W33" s="31"/>
      <c r="X33" s="31"/>
      <c r="Y33" s="31"/>
      <c r="Z33" s="31"/>
      <c r="AA33" s="31"/>
      <c r="AB33" s="31"/>
      <c r="AC33" s="31"/>
      <c r="AD33" s="31"/>
      <c r="AE33" s="31"/>
      <c r="AF33" s="31"/>
      <c r="AG33" s="31"/>
      <c r="AH33" s="31"/>
      <c r="AI33" s="31"/>
      <c r="AJ33" s="69"/>
      <c r="AK33" s="69"/>
      <c r="AL33" s="71"/>
      <c r="AP33" s="10"/>
      <c r="AQ33" s="10"/>
      <c r="AR33" s="354"/>
      <c r="AS33" s="378" t="str">
        <f ca="1">IF(AS31="","",IFERROR(INDEX(INDIRECT("$B$" &amp; AS31+11 &amp;  ":$F$31"),MATCH("FW2",INDIRECT("$B$" &amp; AS31+11 &amp; ":$B$31"),0),2),""))</f>
        <v/>
      </c>
      <c r="AT33" s="379"/>
      <c r="AU33" s="381" t="str">
        <f ca="1">IF(AS31="","",IFERROR(INDEX(INDIRECT("$B$" &amp; AS31+11 &amp;  ":$F$31"),MATCH("FW2",INDIRECT("$B$" &amp; AS31+11 &amp; ":$B$31"),0),5),""))</f>
        <v/>
      </c>
      <c r="AV33" s="421"/>
      <c r="AW33" s="445">
        <f>IF(90000&lt;=AV33,90000,AV33)</f>
        <v>0</v>
      </c>
      <c r="AX33" s="421"/>
      <c r="AY33" s="445">
        <f>IF(10000&lt;=AX33,10000,AX33)</f>
        <v>0</v>
      </c>
      <c r="AZ33" s="447"/>
      <c r="BA33" s="439"/>
      <c r="BB33" s="447"/>
      <c r="BC33" s="476"/>
      <c r="BD33" s="478"/>
      <c r="BE33" s="463"/>
      <c r="BF33" s="441"/>
      <c r="BG33" s="443"/>
    </row>
    <row r="34" spans="1:84" ht="16.5" customHeight="1" thickBot="1">
      <c r="AO34" s="32"/>
      <c r="AP34" s="10"/>
      <c r="AQ34" s="10"/>
      <c r="AR34" s="354"/>
      <c r="AS34" s="378"/>
      <c r="AT34" s="380"/>
      <c r="AU34" s="361"/>
      <c r="AV34" s="418"/>
      <c r="AW34" s="445"/>
      <c r="AX34" s="421"/>
      <c r="AY34" s="445"/>
      <c r="AZ34" s="447"/>
      <c r="BA34" s="439"/>
      <c r="BB34" s="447"/>
      <c r="BC34" s="476"/>
      <c r="BD34" s="478"/>
      <c r="BE34" s="463"/>
      <c r="BF34" s="441"/>
      <c r="BG34" s="443"/>
      <c r="CB34" s="4"/>
      <c r="CC34" s="4"/>
      <c r="CD34" s="4"/>
      <c r="CE34" s="4"/>
      <c r="CF34" s="4"/>
    </row>
    <row r="35" spans="1:84" ht="20.100000000000001" customHeight="1">
      <c r="A35" s="362" t="s">
        <v>4</v>
      </c>
      <c r="B35" s="363"/>
      <c r="C35" s="366" t="s">
        <v>5</v>
      </c>
      <c r="D35" s="367"/>
      <c r="E35" s="301" t="s">
        <v>110</v>
      </c>
      <c r="F35" s="370" t="s">
        <v>7</v>
      </c>
      <c r="G35" s="372" t="s">
        <v>35</v>
      </c>
      <c r="H35" s="373"/>
      <c r="I35" s="373"/>
      <c r="J35" s="373"/>
      <c r="K35" s="373"/>
      <c r="L35" s="373"/>
      <c r="M35" s="373"/>
      <c r="N35" s="373"/>
      <c r="O35" s="373"/>
      <c r="P35" s="373"/>
      <c r="Q35" s="373"/>
      <c r="R35" s="373"/>
      <c r="S35" s="373"/>
      <c r="T35" s="373"/>
      <c r="U35" s="373"/>
      <c r="V35" s="373"/>
      <c r="W35" s="373"/>
      <c r="X35" s="373"/>
      <c r="Y35" s="373"/>
      <c r="Z35" s="373"/>
      <c r="AA35" s="373"/>
      <c r="AB35" s="373"/>
      <c r="AC35" s="373"/>
      <c r="AD35" s="373"/>
      <c r="AE35" s="373"/>
      <c r="AF35" s="373"/>
      <c r="AG35" s="373"/>
      <c r="AH35" s="373"/>
      <c r="AI35" s="373"/>
      <c r="AJ35" s="373"/>
      <c r="AK35" s="374"/>
      <c r="AL35" s="33" t="s">
        <v>36</v>
      </c>
      <c r="AM35" s="34" t="s">
        <v>37</v>
      </c>
      <c r="AN35" s="34" t="s">
        <v>38</v>
      </c>
      <c r="AO35" s="35" t="s">
        <v>39</v>
      </c>
      <c r="AR35" s="354"/>
      <c r="AS35" s="378" t="str">
        <f ca="1">IF(AS33="","",IFERROR(INDEX(INDIRECT("$B$" &amp; AS33+11 &amp;  ":$F$31"),MATCH("FW2",INDIRECT("$B$" &amp; AS33+11 &amp; ":$B$31"),0),2),""))</f>
        <v/>
      </c>
      <c r="AT35" s="379"/>
      <c r="AU35" s="381" t="str">
        <f ca="1">IF(AS33="","",IFERROR(INDEX(INDIRECT("$B$" &amp; AS33+11 &amp;  ":$F$31"),MATCH("FW2",INDIRECT("$B$" &amp; AS33+11 &amp; ":$B$31"),0),5),""))</f>
        <v/>
      </c>
      <c r="AV35" s="421"/>
      <c r="AW35" s="445">
        <f>IF(90000&lt;=AV35,90000,AV35)</f>
        <v>0</v>
      </c>
      <c r="AX35" s="421"/>
      <c r="AY35" s="445">
        <f>IF(10000&lt;=AX35,10000,AX35)</f>
        <v>0</v>
      </c>
      <c r="AZ35" s="447"/>
      <c r="BA35" s="439"/>
      <c r="BB35" s="447"/>
      <c r="BC35" s="476"/>
      <c r="BD35" s="478"/>
      <c r="BE35" s="463"/>
      <c r="BF35" s="441"/>
      <c r="BG35" s="443"/>
      <c r="CB35" s="4"/>
      <c r="CC35" s="4"/>
      <c r="CD35" s="4"/>
      <c r="CE35" s="4"/>
      <c r="CF35" s="4"/>
    </row>
    <row r="36" spans="1:84" ht="20.100000000000001" customHeight="1">
      <c r="A36" s="364"/>
      <c r="B36" s="365"/>
      <c r="C36" s="368"/>
      <c r="D36" s="369"/>
      <c r="E36" s="302"/>
      <c r="F36" s="371"/>
      <c r="G36" s="36">
        <f>日付!B7</f>
        <v>45870</v>
      </c>
      <c r="H36" s="36">
        <f>日付!C7</f>
        <v>45871</v>
      </c>
      <c r="I36" s="36">
        <f>日付!D7</f>
        <v>45872</v>
      </c>
      <c r="J36" s="36">
        <f>日付!E7</f>
        <v>45873</v>
      </c>
      <c r="K36" s="36">
        <f>日付!F7</f>
        <v>45874</v>
      </c>
      <c r="L36" s="36">
        <f>日付!G7</f>
        <v>45875</v>
      </c>
      <c r="M36" s="36">
        <f>日付!H7</f>
        <v>45876</v>
      </c>
      <c r="N36" s="36">
        <f>日付!I7</f>
        <v>45877</v>
      </c>
      <c r="O36" s="36">
        <f>日付!J7</f>
        <v>45878</v>
      </c>
      <c r="P36" s="36">
        <f>日付!K7</f>
        <v>45879</v>
      </c>
      <c r="Q36" s="36">
        <f>日付!L7</f>
        <v>45880</v>
      </c>
      <c r="R36" s="36">
        <f>日付!M7</f>
        <v>45881</v>
      </c>
      <c r="S36" s="36">
        <f>日付!N7</f>
        <v>45882</v>
      </c>
      <c r="T36" s="36">
        <f>日付!O7</f>
        <v>45883</v>
      </c>
      <c r="U36" s="36">
        <f>日付!P7</f>
        <v>45884</v>
      </c>
      <c r="V36" s="36">
        <f>日付!Q7</f>
        <v>45885</v>
      </c>
      <c r="W36" s="36">
        <f>日付!R7</f>
        <v>45886</v>
      </c>
      <c r="X36" s="36">
        <f>日付!S7</f>
        <v>45887</v>
      </c>
      <c r="Y36" s="36">
        <f>日付!T7</f>
        <v>45888</v>
      </c>
      <c r="Z36" s="36">
        <f>日付!U7</f>
        <v>45889</v>
      </c>
      <c r="AA36" s="36">
        <f>日付!V7</f>
        <v>45890</v>
      </c>
      <c r="AB36" s="36">
        <f>日付!W7</f>
        <v>45891</v>
      </c>
      <c r="AC36" s="36">
        <f>日付!X7</f>
        <v>45892</v>
      </c>
      <c r="AD36" s="36">
        <f>日付!Y7</f>
        <v>45893</v>
      </c>
      <c r="AE36" s="36">
        <f>日付!Z7</f>
        <v>45894</v>
      </c>
      <c r="AF36" s="36">
        <f>日付!AA7</f>
        <v>45895</v>
      </c>
      <c r="AG36" s="36">
        <f>日付!AB7</f>
        <v>45896</v>
      </c>
      <c r="AH36" s="36">
        <f>日付!AC7</f>
        <v>45897</v>
      </c>
      <c r="AI36" s="36">
        <f>日付!AD7</f>
        <v>45898</v>
      </c>
      <c r="AJ36" s="36">
        <f>日付!AE7</f>
        <v>45899</v>
      </c>
      <c r="AK36" s="36">
        <f>日付!AF7</f>
        <v>45900</v>
      </c>
      <c r="AL36" s="375" t="s">
        <v>40</v>
      </c>
      <c r="AM36" s="307" t="s">
        <v>41</v>
      </c>
      <c r="AN36" s="310">
        <f>COUNTIF($G$32:$AK$32,1)+COUNTIF($G$32:$AK$32,2)+COUNTIF($G$32:$AK$32,3)</f>
        <v>0</v>
      </c>
      <c r="AO36" s="313">
        <f>AN36+【7月】月集計表!AO36</f>
        <v>0</v>
      </c>
      <c r="AR36" s="354"/>
      <c r="AS36" s="378"/>
      <c r="AT36" s="380"/>
      <c r="AU36" s="361"/>
      <c r="AV36" s="418"/>
      <c r="AW36" s="445"/>
      <c r="AX36" s="421"/>
      <c r="AY36" s="445"/>
      <c r="AZ36" s="447"/>
      <c r="BA36" s="439"/>
      <c r="BB36" s="447"/>
      <c r="BC36" s="476"/>
      <c r="BD36" s="478"/>
      <c r="BE36" s="463"/>
      <c r="BF36" s="441"/>
      <c r="BG36" s="443"/>
      <c r="CB36" s="4"/>
      <c r="CC36" s="4"/>
      <c r="CD36" s="4"/>
      <c r="CE36" s="4"/>
      <c r="CF36" s="4"/>
    </row>
    <row r="37" spans="1:84" ht="16.5" customHeight="1">
      <c r="A37" s="316" t="s">
        <v>42</v>
      </c>
      <c r="B37" s="317"/>
      <c r="C37" s="322">
        <v>1</v>
      </c>
      <c r="D37" s="323"/>
      <c r="E37" s="60"/>
      <c r="F37" s="37"/>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76"/>
      <c r="AM37" s="308"/>
      <c r="AN37" s="311"/>
      <c r="AO37" s="314"/>
      <c r="AR37" s="354"/>
      <c r="AS37" s="378" t="str">
        <f ca="1">IF(AS35="","",IFERROR(INDEX(INDIRECT("$B$" &amp; AS35+11 &amp;  ":$F$31"),MATCH("FW2",INDIRECT("$B$" &amp; AS35+11 &amp; ":$B$31"),0),2),""))</f>
        <v/>
      </c>
      <c r="AT37" s="379"/>
      <c r="AU37" s="381" t="str">
        <f ca="1">IF(AS35="","",IFERROR(INDEX(INDIRECT("$B$" &amp; AS35+11 &amp;  ":$F$31"),MATCH("FW2",INDIRECT("$B$" &amp; AS35+11 &amp; ":$B$31"),0),5),""))</f>
        <v/>
      </c>
      <c r="AV37" s="421"/>
      <c r="AW37" s="445">
        <f>IF(90000&lt;=AV37,90000,AV37)</f>
        <v>0</v>
      </c>
      <c r="AX37" s="421"/>
      <c r="AY37" s="445">
        <f>IF(10000&lt;=AX37,10000,AX37)</f>
        <v>0</v>
      </c>
      <c r="AZ37" s="447"/>
      <c r="BA37" s="439"/>
      <c r="BB37" s="447"/>
      <c r="BC37" s="476"/>
      <c r="BD37" s="478"/>
      <c r="BE37" s="463"/>
      <c r="BF37" s="441"/>
      <c r="BG37" s="443"/>
      <c r="CB37" s="4"/>
      <c r="CC37" s="4"/>
      <c r="CD37" s="4"/>
      <c r="CE37" s="4"/>
      <c r="CF37" s="4"/>
    </row>
    <row r="38" spans="1:84" ht="16.5" customHeight="1" thickBot="1">
      <c r="A38" s="318"/>
      <c r="B38" s="319"/>
      <c r="C38" s="324">
        <v>2</v>
      </c>
      <c r="D38" s="325"/>
      <c r="E38" s="61"/>
      <c r="F38" s="18"/>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76"/>
      <c r="AM38" s="309"/>
      <c r="AN38" s="312"/>
      <c r="AO38" s="315"/>
      <c r="AR38" s="355"/>
      <c r="AS38" s="382"/>
      <c r="AT38" s="383"/>
      <c r="AU38" s="448"/>
      <c r="AV38" s="449"/>
      <c r="AW38" s="454"/>
      <c r="AX38" s="453"/>
      <c r="AY38" s="454"/>
      <c r="AZ38" s="451"/>
      <c r="BA38" s="452"/>
      <c r="BB38" s="451"/>
      <c r="BC38" s="481"/>
      <c r="BD38" s="480"/>
      <c r="BE38" s="473"/>
      <c r="BF38" s="456"/>
      <c r="BG38" s="457"/>
      <c r="CB38" s="4"/>
      <c r="CC38" s="4"/>
      <c r="CD38" s="4"/>
      <c r="CE38" s="4"/>
      <c r="CF38" s="4"/>
    </row>
    <row r="39" spans="1:84" ht="16.5" customHeight="1">
      <c r="A39" s="318"/>
      <c r="B39" s="319"/>
      <c r="C39" s="324">
        <v>3</v>
      </c>
      <c r="D39" s="325"/>
      <c r="E39" s="61"/>
      <c r="F39" s="18"/>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76"/>
      <c r="AM39" s="307" t="s">
        <v>44</v>
      </c>
      <c r="AN39" s="310">
        <f>COUNTIF($G$32:$AK$32,2)+COUNTIF($G$32:$AK$32,3)</f>
        <v>0</v>
      </c>
      <c r="AO39" s="313">
        <f>AN39+【7月】月集計表!AO39</f>
        <v>0</v>
      </c>
      <c r="AR39" s="353" t="s">
        <v>136</v>
      </c>
      <c r="AS39" s="356" t="str">
        <f>IFERROR(INDEX($B$11:$F$31,MATCH("FW3",$B$11:$B$31,0),2),"")</f>
        <v/>
      </c>
      <c r="AT39" s="358"/>
      <c r="AU39" s="360" t="str">
        <f>IFERROR(INDEX($B$11:$F$31,MATCH("FW3",$B$11:$B$31,0),5),"")</f>
        <v/>
      </c>
      <c r="AV39" s="417"/>
      <c r="AW39" s="444">
        <f>IF(90000&lt;=AV39,90000,AV39)</f>
        <v>0</v>
      </c>
      <c r="AX39" s="417"/>
      <c r="AY39" s="444">
        <f>IF(10000&lt;=AX39,10000,AX39)</f>
        <v>0</v>
      </c>
      <c r="AZ39" s="446"/>
      <c r="BA39" s="438"/>
      <c r="BB39" s="446"/>
      <c r="BC39" s="482"/>
      <c r="BD39" s="477"/>
      <c r="BE39" s="462"/>
      <c r="BF39" s="440"/>
      <c r="BG39" s="442"/>
      <c r="CB39" s="4"/>
      <c r="CC39" s="4"/>
      <c r="CD39" s="4"/>
      <c r="CE39" s="4"/>
      <c r="CF39" s="4"/>
    </row>
    <row r="40" spans="1:84" ht="16.5" customHeight="1">
      <c r="A40" s="318"/>
      <c r="B40" s="319"/>
      <c r="C40" s="324">
        <v>4</v>
      </c>
      <c r="D40" s="325"/>
      <c r="E40" s="61"/>
      <c r="F40" s="22"/>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376"/>
      <c r="AM40" s="308"/>
      <c r="AN40" s="311"/>
      <c r="AO40" s="528"/>
      <c r="AR40" s="354"/>
      <c r="AS40" s="357"/>
      <c r="AT40" s="359"/>
      <c r="AU40" s="361"/>
      <c r="AV40" s="418"/>
      <c r="AW40" s="445"/>
      <c r="AX40" s="421"/>
      <c r="AY40" s="445"/>
      <c r="AZ40" s="447"/>
      <c r="BA40" s="439"/>
      <c r="BB40" s="447"/>
      <c r="BC40" s="476"/>
      <c r="BD40" s="478"/>
      <c r="BE40" s="463"/>
      <c r="BF40" s="441"/>
      <c r="BG40" s="443"/>
      <c r="CB40" s="4"/>
      <c r="CC40" s="4"/>
      <c r="CD40" s="4"/>
      <c r="CE40" s="4"/>
      <c r="CF40" s="4"/>
    </row>
    <row r="41" spans="1:84" ht="16.5" customHeight="1">
      <c r="A41" s="318"/>
      <c r="B41" s="319"/>
      <c r="C41" s="324">
        <v>5</v>
      </c>
      <c r="D41" s="325"/>
      <c r="E41" s="61"/>
      <c r="F41" s="22"/>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376"/>
      <c r="AM41" s="309"/>
      <c r="AN41" s="312"/>
      <c r="AO41" s="529"/>
      <c r="AR41" s="354"/>
      <c r="AS41" s="378" t="str">
        <f ca="1">IF(AS39="","",IFERROR(INDEX(INDIRECT("$B$" &amp; AS39+11 &amp;  ":$F$31"),MATCH("FW3",INDIRECT("$B$" &amp; AS39+11 &amp; ":$B$31"),0),2),""))</f>
        <v/>
      </c>
      <c r="AT41" s="379"/>
      <c r="AU41" s="419" t="str">
        <f ca="1">IF(AS39="","",IFERROR(INDEX(INDIRECT("$B$" &amp; AS39+11 &amp;  ":$F$31"),MATCH("FW3",INDIRECT("$B$" &amp; AS39+11 &amp; ":$B$31"),0),5),""))</f>
        <v/>
      </c>
      <c r="AV41" s="421"/>
      <c r="AW41" s="445">
        <f>IF(90000&lt;=AV41,90000,AV41)</f>
        <v>0</v>
      </c>
      <c r="AX41" s="421"/>
      <c r="AY41" s="445">
        <f>IF(10000&lt;=AX41,10000,AX41)</f>
        <v>0</v>
      </c>
      <c r="AZ41" s="447"/>
      <c r="BA41" s="439"/>
      <c r="BB41" s="447"/>
      <c r="BC41" s="476"/>
      <c r="BD41" s="478"/>
      <c r="BE41" s="463"/>
      <c r="BF41" s="441"/>
      <c r="BG41" s="443"/>
      <c r="CB41" s="4"/>
      <c r="CC41" s="4"/>
      <c r="CD41" s="4"/>
      <c r="CE41" s="4"/>
      <c r="CF41" s="4"/>
    </row>
    <row r="42" spans="1:84" ht="16.5" customHeight="1">
      <c r="A42" s="318"/>
      <c r="B42" s="319"/>
      <c r="C42" s="324">
        <v>6</v>
      </c>
      <c r="D42" s="325"/>
      <c r="E42" s="61"/>
      <c r="F42" s="22"/>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376"/>
      <c r="AM42" s="307" t="s">
        <v>51</v>
      </c>
      <c r="AN42" s="310">
        <f>COUNTIF($G$32:$AK$32,3)</f>
        <v>0</v>
      </c>
      <c r="AO42" s="313">
        <f>AN42+【7月】月集計表!AO42</f>
        <v>0</v>
      </c>
      <c r="AR42" s="354"/>
      <c r="AS42" s="378"/>
      <c r="AT42" s="380"/>
      <c r="AU42" s="420"/>
      <c r="AV42" s="418"/>
      <c r="AW42" s="445"/>
      <c r="AX42" s="421"/>
      <c r="AY42" s="445"/>
      <c r="AZ42" s="447"/>
      <c r="BA42" s="439"/>
      <c r="BB42" s="447"/>
      <c r="BC42" s="476"/>
      <c r="BD42" s="478"/>
      <c r="BE42" s="463"/>
      <c r="BF42" s="441"/>
      <c r="BG42" s="443"/>
      <c r="CB42" s="4"/>
      <c r="CC42" s="4"/>
      <c r="CD42" s="4"/>
      <c r="CE42" s="4"/>
      <c r="CF42" s="4"/>
    </row>
    <row r="43" spans="1:84" ht="16.5" customHeight="1">
      <c r="A43" s="318"/>
      <c r="B43" s="319"/>
      <c r="C43" s="324">
        <v>7</v>
      </c>
      <c r="D43" s="325"/>
      <c r="E43" s="61"/>
      <c r="F43" s="22"/>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376"/>
      <c r="AM43" s="308"/>
      <c r="AN43" s="311"/>
      <c r="AO43" s="314"/>
      <c r="AR43" s="354"/>
      <c r="AS43" s="378" t="str">
        <f ca="1">IF(AS41="","",IFERROR(INDEX(INDIRECT("$B$" &amp; AS41+11 &amp;  ":$F$31"),MATCH("FW3",INDIRECT("$B$" &amp; AS41+11 &amp; ":$B$31"),0),2),""))</f>
        <v/>
      </c>
      <c r="AT43" s="379"/>
      <c r="AU43" s="381" t="str">
        <f ca="1">IF(AS41="","",IFERROR(INDEX(INDIRECT("$B$" &amp; AS41+11 &amp;  ":$F$31"),MATCH("FW3",INDIRECT("$B$" &amp; AS41+11 &amp; ":$B$31"),0),5),""))</f>
        <v/>
      </c>
      <c r="AV43" s="421"/>
      <c r="AW43" s="445">
        <f>IF(90000&lt;=AV43,90000,AV43)</f>
        <v>0</v>
      </c>
      <c r="AX43" s="421"/>
      <c r="AY43" s="445">
        <f>IF(10000&lt;=AX43,10000,AX43)</f>
        <v>0</v>
      </c>
      <c r="AZ43" s="447"/>
      <c r="BA43" s="439"/>
      <c r="BB43" s="447"/>
      <c r="BC43" s="476"/>
      <c r="BD43" s="478"/>
      <c r="BE43" s="463"/>
      <c r="BF43" s="441"/>
      <c r="BG43" s="443"/>
      <c r="CB43" s="4"/>
      <c r="CC43" s="4"/>
      <c r="CD43" s="4"/>
      <c r="CE43" s="4"/>
      <c r="CF43" s="4"/>
    </row>
    <row r="44" spans="1:84" ht="17.25" customHeight="1">
      <c r="A44" s="318"/>
      <c r="B44" s="319"/>
      <c r="C44" s="324">
        <v>8</v>
      </c>
      <c r="D44" s="325"/>
      <c r="E44" s="61"/>
      <c r="F44" s="22"/>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376"/>
      <c r="AM44" s="309"/>
      <c r="AN44" s="312"/>
      <c r="AO44" s="315"/>
      <c r="AR44" s="354"/>
      <c r="AS44" s="378"/>
      <c r="AT44" s="380"/>
      <c r="AU44" s="361"/>
      <c r="AV44" s="418"/>
      <c r="AW44" s="445"/>
      <c r="AX44" s="421"/>
      <c r="AY44" s="445"/>
      <c r="AZ44" s="447"/>
      <c r="BA44" s="439"/>
      <c r="BB44" s="447"/>
      <c r="BC44" s="476"/>
      <c r="BD44" s="478"/>
      <c r="BE44" s="463"/>
      <c r="BF44" s="441"/>
      <c r="BG44" s="443"/>
      <c r="CB44" s="4"/>
      <c r="CC44" s="4"/>
      <c r="CD44" s="4"/>
      <c r="CE44" s="4"/>
      <c r="CF44" s="4"/>
    </row>
    <row r="45" spans="1:84" ht="17.25" customHeight="1">
      <c r="A45" s="318"/>
      <c r="B45" s="319"/>
      <c r="C45" s="324">
        <v>9</v>
      </c>
      <c r="D45" s="325"/>
      <c r="E45" s="61"/>
      <c r="F45" s="22"/>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376"/>
      <c r="AM45" s="307" t="s">
        <v>52</v>
      </c>
      <c r="AN45" s="338">
        <f>SUM(AN36:AN44)</f>
        <v>0</v>
      </c>
      <c r="AO45" s="341">
        <f>SUM(AO36:AO44)</f>
        <v>0</v>
      </c>
      <c r="AR45" s="354"/>
      <c r="AS45" s="378" t="str">
        <f ca="1">IF(AS43="","",IFERROR(INDEX(INDIRECT("$B$" &amp; AS43+11 &amp;  ":$F$31"),MATCH("FW3",INDIRECT("$B$" &amp; AS43+11 &amp; ":$B$31"),0),2),""))</f>
        <v/>
      </c>
      <c r="AT45" s="379"/>
      <c r="AU45" s="381" t="str">
        <f ca="1">IF(AS43="","",IFERROR(INDEX(INDIRECT("$B$" &amp; AS43+11 &amp;  ":$F$31"),MATCH("FW3",INDIRECT("$B$" &amp; AS43+11 &amp; ":$B$31"),0),5),""))</f>
        <v/>
      </c>
      <c r="AV45" s="421"/>
      <c r="AW45" s="445">
        <f>IF(90000&lt;=AV45,90000,AV45)</f>
        <v>0</v>
      </c>
      <c r="AX45" s="421"/>
      <c r="AY45" s="445">
        <f>IF(10000&lt;=AX45,10000,AX45)</f>
        <v>0</v>
      </c>
      <c r="AZ45" s="447"/>
      <c r="BA45" s="439"/>
      <c r="BB45" s="447"/>
      <c r="BC45" s="476"/>
      <c r="BD45" s="478"/>
      <c r="BE45" s="463"/>
      <c r="BF45" s="441"/>
      <c r="BG45" s="443"/>
      <c r="CB45" s="4"/>
      <c r="CC45" s="4"/>
      <c r="CD45" s="4"/>
      <c r="CE45" s="4"/>
      <c r="CF45" s="4"/>
    </row>
    <row r="46" spans="1:84" ht="17.25" customHeight="1">
      <c r="A46" s="318"/>
      <c r="B46" s="319"/>
      <c r="C46" s="324">
        <v>10</v>
      </c>
      <c r="D46" s="325"/>
      <c r="E46" s="61"/>
      <c r="F46" s="22"/>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376"/>
      <c r="AM46" s="308"/>
      <c r="AN46" s="339"/>
      <c r="AO46" s="342"/>
      <c r="AR46" s="354"/>
      <c r="AS46" s="378"/>
      <c r="AT46" s="380"/>
      <c r="AU46" s="361"/>
      <c r="AV46" s="418"/>
      <c r="AW46" s="445"/>
      <c r="AX46" s="421"/>
      <c r="AY46" s="445"/>
      <c r="AZ46" s="447"/>
      <c r="BA46" s="439"/>
      <c r="BB46" s="447"/>
      <c r="BC46" s="476"/>
      <c r="BD46" s="478"/>
      <c r="BE46" s="463"/>
      <c r="BF46" s="441"/>
      <c r="BG46" s="443"/>
      <c r="CB46" s="4"/>
      <c r="CC46" s="4"/>
      <c r="CD46" s="4"/>
      <c r="CE46" s="4"/>
      <c r="CF46" s="4"/>
    </row>
    <row r="47" spans="1:84" ht="17.25" customHeight="1" thickBot="1">
      <c r="A47" s="318"/>
      <c r="B47" s="319"/>
      <c r="C47" s="324">
        <v>11</v>
      </c>
      <c r="D47" s="325"/>
      <c r="E47" s="61"/>
      <c r="F47" s="22"/>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377"/>
      <c r="AM47" s="337"/>
      <c r="AN47" s="340"/>
      <c r="AO47" s="343"/>
      <c r="AR47" s="354"/>
      <c r="AS47" s="378" t="str">
        <f ca="1">IF(AS45="","",IFERROR(INDEX(INDIRECT("$B$" &amp; AS45+11 &amp;  ":$F$31"),MATCH("FW3",INDIRECT("$B$" &amp; AS45+11 &amp; ":$B$31"),0),2),""))</f>
        <v/>
      </c>
      <c r="AT47" s="379"/>
      <c r="AU47" s="381" t="str">
        <f ca="1">IF(AS45="","",IFERROR(INDEX(INDIRECT("$B$" &amp; AS45+11 &amp;  ":$F$31"),MATCH("FW3",INDIRECT("$B$" &amp; AS45+11 &amp; ":$B$31"),0),5),""))</f>
        <v/>
      </c>
      <c r="AV47" s="421"/>
      <c r="AW47" s="445">
        <f>IF(90000&lt;=AV47,90000,AV47)</f>
        <v>0</v>
      </c>
      <c r="AX47" s="421"/>
      <c r="AY47" s="445">
        <f>IF(10000&lt;=AX47,10000,AX47)</f>
        <v>0</v>
      </c>
      <c r="AZ47" s="447"/>
      <c r="BA47" s="439"/>
      <c r="BB47" s="447"/>
      <c r="BC47" s="476"/>
      <c r="BD47" s="478"/>
      <c r="BE47" s="463"/>
      <c r="BF47" s="441"/>
      <c r="BG47" s="443"/>
    </row>
    <row r="48" spans="1:84" ht="17.25" customHeight="1" thickBot="1">
      <c r="A48" s="318"/>
      <c r="B48" s="319"/>
      <c r="C48" s="324">
        <v>12</v>
      </c>
      <c r="D48" s="325"/>
      <c r="E48" s="61"/>
      <c r="F48" s="22"/>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63"/>
      <c r="AM48" s="41"/>
      <c r="AN48" s="42"/>
      <c r="AO48" s="43"/>
      <c r="AP48" s="43"/>
      <c r="AQ48" s="43"/>
      <c r="AR48" s="355"/>
      <c r="AS48" s="382"/>
      <c r="AT48" s="383"/>
      <c r="AU48" s="448"/>
      <c r="AV48" s="449"/>
      <c r="AW48" s="454"/>
      <c r="AX48" s="453"/>
      <c r="AY48" s="454"/>
      <c r="AZ48" s="451"/>
      <c r="BA48" s="452"/>
      <c r="BB48" s="451"/>
      <c r="BC48" s="481"/>
      <c r="BD48" s="480"/>
      <c r="BE48" s="473"/>
      <c r="BF48" s="456"/>
      <c r="BG48" s="457"/>
    </row>
    <row r="49" spans="1:59" ht="16.5" customHeight="1">
      <c r="A49" s="318"/>
      <c r="B49" s="319"/>
      <c r="C49" s="324">
        <v>13</v>
      </c>
      <c r="D49" s="325"/>
      <c r="E49" s="62"/>
      <c r="F49" s="44"/>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c r="AJ49" s="45"/>
      <c r="AK49" s="45"/>
      <c r="AL49" s="64"/>
      <c r="AM49" s="43"/>
      <c r="AN49" s="43"/>
      <c r="AO49" s="43"/>
      <c r="AP49" s="43"/>
      <c r="AQ49" s="43"/>
      <c r="AR49" s="523" t="s">
        <v>199</v>
      </c>
      <c r="AS49" s="356" t="str">
        <f>IFERROR(INDEX($B$11:$F$31,MATCH("多能工",$B$11:$B$31,0),2),"")</f>
        <v/>
      </c>
      <c r="AT49" s="379"/>
      <c r="AU49" s="381" t="str">
        <f>IFERROR(INDEX($B$11:$F$31,MATCH("多能工",$B$11:$B$31,0),5),"")</f>
        <v/>
      </c>
      <c r="AV49" s="421"/>
      <c r="AW49" s="445">
        <f>IF(90000&lt;=AV49,90000,AV49)</f>
        <v>0</v>
      </c>
      <c r="AX49" s="447"/>
      <c r="AY49" s="439"/>
      <c r="AZ49" s="447"/>
      <c r="BA49" s="439"/>
      <c r="BB49" s="447"/>
      <c r="BC49" s="476"/>
      <c r="BD49" s="439"/>
      <c r="BE49" s="441"/>
      <c r="BF49" s="462"/>
      <c r="BG49" s="443"/>
    </row>
    <row r="50" spans="1:59" ht="16.5" customHeight="1" thickBot="1">
      <c r="A50" s="320"/>
      <c r="B50" s="321"/>
      <c r="C50" s="326" t="s">
        <v>53</v>
      </c>
      <c r="D50" s="327"/>
      <c r="E50" s="327"/>
      <c r="F50" s="328"/>
      <c r="G50" s="46">
        <f>COUNTIF(G37:G49,"出")</f>
        <v>0</v>
      </c>
      <c r="H50" s="46">
        <f t="shared" ref="H50:AK50" si="14">COUNTIF(H37:H49,"出")</f>
        <v>0</v>
      </c>
      <c r="I50" s="46">
        <f t="shared" si="14"/>
        <v>0</v>
      </c>
      <c r="J50" s="46">
        <f t="shared" si="14"/>
        <v>0</v>
      </c>
      <c r="K50" s="46">
        <f t="shared" si="14"/>
        <v>0</v>
      </c>
      <c r="L50" s="46">
        <f t="shared" si="14"/>
        <v>0</v>
      </c>
      <c r="M50" s="46">
        <f t="shared" si="14"/>
        <v>0</v>
      </c>
      <c r="N50" s="46">
        <f t="shared" si="14"/>
        <v>0</v>
      </c>
      <c r="O50" s="46">
        <f t="shared" si="14"/>
        <v>0</v>
      </c>
      <c r="P50" s="46">
        <f t="shared" si="14"/>
        <v>0</v>
      </c>
      <c r="Q50" s="46">
        <f t="shared" si="14"/>
        <v>0</v>
      </c>
      <c r="R50" s="46">
        <f t="shared" si="14"/>
        <v>0</v>
      </c>
      <c r="S50" s="46">
        <f t="shared" si="14"/>
        <v>0</v>
      </c>
      <c r="T50" s="46">
        <f t="shared" si="14"/>
        <v>0</v>
      </c>
      <c r="U50" s="46">
        <f t="shared" si="14"/>
        <v>0</v>
      </c>
      <c r="V50" s="46">
        <f t="shared" si="14"/>
        <v>0</v>
      </c>
      <c r="W50" s="46">
        <f t="shared" si="14"/>
        <v>0</v>
      </c>
      <c r="X50" s="46">
        <f t="shared" si="14"/>
        <v>0</v>
      </c>
      <c r="Y50" s="46">
        <f t="shared" si="14"/>
        <v>0</v>
      </c>
      <c r="Z50" s="46">
        <f t="shared" si="14"/>
        <v>0</v>
      </c>
      <c r="AA50" s="46">
        <f t="shared" si="14"/>
        <v>0</v>
      </c>
      <c r="AB50" s="46">
        <f t="shared" si="14"/>
        <v>0</v>
      </c>
      <c r="AC50" s="46">
        <f t="shared" si="14"/>
        <v>0</v>
      </c>
      <c r="AD50" s="46">
        <f t="shared" si="14"/>
        <v>0</v>
      </c>
      <c r="AE50" s="46">
        <f t="shared" si="14"/>
        <v>0</v>
      </c>
      <c r="AF50" s="46">
        <f t="shared" si="14"/>
        <v>0</v>
      </c>
      <c r="AG50" s="46">
        <f t="shared" si="14"/>
        <v>0</v>
      </c>
      <c r="AH50" s="46">
        <f t="shared" si="14"/>
        <v>0</v>
      </c>
      <c r="AI50" s="46">
        <f t="shared" si="14"/>
        <v>0</v>
      </c>
      <c r="AJ50" s="46">
        <f t="shared" si="14"/>
        <v>0</v>
      </c>
      <c r="AK50" s="46">
        <f t="shared" si="14"/>
        <v>0</v>
      </c>
      <c r="AL50" s="64"/>
      <c r="AM50" s="43"/>
      <c r="AN50" s="43"/>
      <c r="AO50" s="43"/>
      <c r="AP50" s="43"/>
      <c r="AQ50" s="43"/>
      <c r="AR50" s="524"/>
      <c r="AS50" s="357"/>
      <c r="AT50" s="380"/>
      <c r="AU50" s="361"/>
      <c r="AV50" s="418"/>
      <c r="AW50" s="445"/>
      <c r="AX50" s="447"/>
      <c r="AY50" s="439"/>
      <c r="AZ50" s="447"/>
      <c r="BA50" s="439"/>
      <c r="BB50" s="447"/>
      <c r="BC50" s="476"/>
      <c r="BD50" s="439"/>
      <c r="BE50" s="441"/>
      <c r="BF50" s="463"/>
      <c r="BG50" s="443"/>
    </row>
    <row r="51" spans="1:59" ht="16.5" customHeight="1">
      <c r="AL51" s="43"/>
      <c r="AM51" s="43"/>
      <c r="AN51" s="43"/>
      <c r="AO51" s="43"/>
      <c r="AP51" s="10"/>
      <c r="AQ51" s="10"/>
      <c r="AR51" s="524"/>
      <c r="AS51" s="378" t="str">
        <f ca="1">IF(AS49="","",IFERROR(INDEX(INDIRECT("$B$" &amp; AS49+11 &amp;  ":$F$31"),MATCH("多能工",INDIRECT("$B$" &amp; AS49+11 &amp; ":$B$31"),0),2),""))</f>
        <v/>
      </c>
      <c r="AT51" s="379"/>
      <c r="AU51" s="381" t="str">
        <f ca="1">IF(AS49="","",IFERROR(INDEX(INDIRECT("$B$" &amp; AS49+11 &amp;  ":$F$31"),MATCH("多能工",INDIRECT("$B$" &amp; AS49+11 &amp; ":$B$31"),0),5),""))</f>
        <v/>
      </c>
      <c r="AV51" s="421"/>
      <c r="AW51" s="445">
        <f>IF(90000&lt;=AV51,90000,AV51)</f>
        <v>0</v>
      </c>
      <c r="AX51" s="447"/>
      <c r="AY51" s="439"/>
      <c r="AZ51" s="447"/>
      <c r="BA51" s="439"/>
      <c r="BB51" s="447"/>
      <c r="BC51" s="476"/>
      <c r="BD51" s="439"/>
      <c r="BE51" s="441"/>
      <c r="BF51" s="463"/>
      <c r="BG51" s="443"/>
    </row>
    <row r="52" spans="1:59" ht="16.5" customHeight="1">
      <c r="A52" s="344" t="s">
        <v>54</v>
      </c>
      <c r="B52" s="345"/>
      <c r="C52" s="345"/>
      <c r="D52" s="345"/>
      <c r="E52" s="346"/>
      <c r="F52" s="47" t="s">
        <v>55</v>
      </c>
      <c r="G52" s="48" t="s">
        <v>31</v>
      </c>
      <c r="H52" s="48" t="s">
        <v>29</v>
      </c>
      <c r="I52" s="48" t="s">
        <v>30</v>
      </c>
      <c r="J52" s="48" t="s">
        <v>56</v>
      </c>
      <c r="K52" s="48" t="s">
        <v>57</v>
      </c>
      <c r="L52" s="48" t="s">
        <v>58</v>
      </c>
      <c r="M52" s="48" t="s">
        <v>59</v>
      </c>
      <c r="N52" s="48" t="s">
        <v>60</v>
      </c>
      <c r="O52" s="48" t="s">
        <v>61</v>
      </c>
      <c r="P52" s="48" t="s">
        <v>62</v>
      </c>
      <c r="Q52" s="48" t="s">
        <v>63</v>
      </c>
      <c r="R52" s="48" t="s">
        <v>64</v>
      </c>
      <c r="S52" s="48" t="s">
        <v>65</v>
      </c>
      <c r="T52" s="48" t="s">
        <v>66</v>
      </c>
      <c r="U52" s="48" t="s">
        <v>67</v>
      </c>
      <c r="V52" s="48" t="s">
        <v>68</v>
      </c>
      <c r="W52" s="330" t="s">
        <v>69</v>
      </c>
      <c r="X52" s="331"/>
      <c r="Y52" s="332"/>
      <c r="AL52" s="43"/>
      <c r="AM52" s="43"/>
      <c r="AN52" s="43"/>
      <c r="AO52" s="43"/>
      <c r="AP52" s="43"/>
      <c r="AQ52" s="43"/>
      <c r="AR52" s="524"/>
      <c r="AS52" s="378"/>
      <c r="AT52" s="380"/>
      <c r="AU52" s="361"/>
      <c r="AV52" s="418"/>
      <c r="AW52" s="445"/>
      <c r="AX52" s="447"/>
      <c r="AY52" s="439"/>
      <c r="AZ52" s="447"/>
      <c r="BA52" s="439"/>
      <c r="BB52" s="447"/>
      <c r="BC52" s="476"/>
      <c r="BD52" s="439"/>
      <c r="BE52" s="441"/>
      <c r="BF52" s="463"/>
      <c r="BG52" s="443"/>
    </row>
    <row r="53" spans="1:59" ht="16.5" customHeight="1">
      <c r="A53" s="347"/>
      <c r="B53" s="348"/>
      <c r="C53" s="348"/>
      <c r="D53" s="348"/>
      <c r="E53" s="349"/>
      <c r="F53" s="47" t="s">
        <v>70</v>
      </c>
      <c r="G53" s="49"/>
      <c r="H53" s="49"/>
      <c r="I53" s="49"/>
      <c r="J53" s="49"/>
      <c r="K53" s="49"/>
      <c r="L53" s="49"/>
      <c r="M53" s="49"/>
      <c r="N53" s="49"/>
      <c r="O53" s="49"/>
      <c r="P53" s="49"/>
      <c r="Q53" s="49"/>
      <c r="R53" s="49"/>
      <c r="S53" s="49"/>
      <c r="T53" s="49"/>
      <c r="U53" s="49"/>
      <c r="V53" s="49"/>
      <c r="W53" s="333">
        <f>SUM(G53:S53)</f>
        <v>0</v>
      </c>
      <c r="X53" s="334"/>
      <c r="Y53" s="335"/>
      <c r="AL53" s="43"/>
      <c r="AM53" s="43"/>
      <c r="AN53" s="43"/>
      <c r="AO53" s="43"/>
      <c r="AP53" s="43"/>
      <c r="AQ53" s="43"/>
      <c r="AR53" s="524"/>
      <c r="AS53" s="378" t="str">
        <f ca="1">IF(AS51="","",IFERROR(INDEX(INDIRECT("$B$" &amp; AS51+11 &amp;  ":$F$31"),MATCH("多能工",INDIRECT("$B$" &amp; AS51+11 &amp; ":$B$31"),0),2),""))</f>
        <v/>
      </c>
      <c r="AT53" s="379"/>
      <c r="AU53" s="381" t="str">
        <f ca="1">IF(AS51="","",IFERROR(INDEX(INDIRECT("$B$" &amp; AS51+11 &amp;  ":$F$31"),MATCH("多能工",INDIRECT("$B$" &amp; AS51+11 &amp; ":$B$31"),0),5),""))</f>
        <v/>
      </c>
      <c r="AV53" s="421"/>
      <c r="AW53" s="445">
        <f>IF(90000&lt;=AV53,90000,AV53)</f>
        <v>0</v>
      </c>
      <c r="AX53" s="447"/>
      <c r="AY53" s="439"/>
      <c r="AZ53" s="447"/>
      <c r="BA53" s="439"/>
      <c r="BB53" s="447"/>
      <c r="BC53" s="476"/>
      <c r="BD53" s="439"/>
      <c r="BE53" s="441"/>
      <c r="BF53" s="463"/>
      <c r="BG53" s="443"/>
    </row>
    <row r="54" spans="1:59" ht="16.5" customHeight="1" thickBot="1">
      <c r="A54" s="347"/>
      <c r="B54" s="348"/>
      <c r="C54" s="348"/>
      <c r="D54" s="348"/>
      <c r="E54" s="349"/>
      <c r="F54" s="47" t="s">
        <v>71</v>
      </c>
      <c r="G54" s="50">
        <f>AK91</f>
        <v>0</v>
      </c>
      <c r="H54" s="50">
        <f>AK92</f>
        <v>0</v>
      </c>
      <c r="I54" s="50">
        <f>AK93</f>
        <v>0</v>
      </c>
      <c r="J54" s="50">
        <f>AK94</f>
        <v>0</v>
      </c>
      <c r="K54" s="50">
        <f>AK95</f>
        <v>0</v>
      </c>
      <c r="L54" s="50">
        <f>AK96</f>
        <v>0</v>
      </c>
      <c r="M54" s="50">
        <f>AK97</f>
        <v>0</v>
      </c>
      <c r="N54" s="50">
        <f>AK98</f>
        <v>0</v>
      </c>
      <c r="O54" s="50">
        <f>AK99</f>
        <v>0</v>
      </c>
      <c r="P54" s="50">
        <f>AK100</f>
        <v>0</v>
      </c>
      <c r="Q54" s="50">
        <f>AK101</f>
        <v>0</v>
      </c>
      <c r="R54" s="50">
        <f>AK102</f>
        <v>0</v>
      </c>
      <c r="S54" s="50">
        <f>AK103</f>
        <v>0</v>
      </c>
      <c r="T54" s="50">
        <f>AK104</f>
        <v>0</v>
      </c>
      <c r="U54" s="50">
        <f>AK105</f>
        <v>0</v>
      </c>
      <c r="V54" s="50">
        <f>AK106</f>
        <v>0</v>
      </c>
      <c r="W54" s="333">
        <f>SUM(G54:S54)</f>
        <v>0</v>
      </c>
      <c r="X54" s="334"/>
      <c r="Y54" s="335"/>
      <c r="AO54" s="32"/>
      <c r="AP54" s="10"/>
      <c r="AQ54" s="10"/>
      <c r="AR54" s="525"/>
      <c r="AS54" s="382"/>
      <c r="AT54" s="383"/>
      <c r="AU54" s="448"/>
      <c r="AV54" s="449"/>
      <c r="AW54" s="454"/>
      <c r="AX54" s="451"/>
      <c r="AY54" s="452"/>
      <c r="AZ54" s="451"/>
      <c r="BA54" s="452"/>
      <c r="BB54" s="451"/>
      <c r="BC54" s="481"/>
      <c r="BD54" s="452"/>
      <c r="BE54" s="456"/>
      <c r="BF54" s="463"/>
      <c r="BG54" s="457"/>
    </row>
    <row r="55" spans="1:59" ht="16.5" customHeight="1">
      <c r="A55" s="350"/>
      <c r="B55" s="351"/>
      <c r="C55" s="351"/>
      <c r="D55" s="351"/>
      <c r="E55" s="352"/>
      <c r="F55" s="51" t="s">
        <v>72</v>
      </c>
      <c r="G55" s="116">
        <f>G54+【7月】月集計表!G55</f>
        <v>0</v>
      </c>
      <c r="H55" s="116">
        <f>H54+【7月】月集計表!H55</f>
        <v>0</v>
      </c>
      <c r="I55" s="116">
        <f>I54+【7月】月集計表!I55</f>
        <v>0</v>
      </c>
      <c r="J55" s="116">
        <f>J54+【7月】月集計表!J55</f>
        <v>0</v>
      </c>
      <c r="K55" s="116">
        <f>K54+【7月】月集計表!K55</f>
        <v>0</v>
      </c>
      <c r="L55" s="116">
        <f>L54+【7月】月集計表!L55</f>
        <v>0</v>
      </c>
      <c r="M55" s="116">
        <f>M54+【7月】月集計表!M55</f>
        <v>0</v>
      </c>
      <c r="N55" s="116">
        <f>N54+【7月】月集計表!N55</f>
        <v>0</v>
      </c>
      <c r="O55" s="116">
        <f>O54+【7月】月集計表!O55</f>
        <v>0</v>
      </c>
      <c r="P55" s="116">
        <f>P54+【7月】月集計表!P55</f>
        <v>0</v>
      </c>
      <c r="Q55" s="116">
        <f>Q54+【7月】月集計表!Q55</f>
        <v>0</v>
      </c>
      <c r="R55" s="116">
        <f>R54+【7月】月集計表!R55</f>
        <v>0</v>
      </c>
      <c r="S55" s="116">
        <f>S54+【7月】月集計表!S55</f>
        <v>0</v>
      </c>
      <c r="T55" s="116">
        <f>T54+【7月】月集計表!T55</f>
        <v>0</v>
      </c>
      <c r="U55" s="116">
        <f>U54+【7月】月集計表!U55</f>
        <v>0</v>
      </c>
      <c r="V55" s="116">
        <f>V54+【7月】月集計表!V55</f>
        <v>0</v>
      </c>
      <c r="W55" s="336">
        <f>SUM(G55:S55)</f>
        <v>0</v>
      </c>
      <c r="X55" s="336"/>
      <c r="Y55" s="336"/>
      <c r="Z55" s="4" t="s">
        <v>73</v>
      </c>
      <c r="AO55" s="32"/>
      <c r="AP55" s="10"/>
      <c r="AQ55" s="10"/>
      <c r="AR55" s="512" t="s">
        <v>200</v>
      </c>
      <c r="AS55" s="513"/>
      <c r="AT55" s="514"/>
      <c r="AU55" s="499"/>
      <c r="AV55" s="501">
        <f>SUM(AV9:AV18,AV49:AV54)</f>
        <v>0</v>
      </c>
      <c r="AW55" s="503">
        <f t="shared" ref="AW55:BF55" si="15">SUM(AW9:AW18,AW49:AW54)</f>
        <v>0</v>
      </c>
      <c r="AX55" s="501">
        <f t="shared" si="15"/>
        <v>0</v>
      </c>
      <c r="AY55" s="503">
        <f t="shared" si="15"/>
        <v>0</v>
      </c>
      <c r="AZ55" s="501">
        <f t="shared" si="15"/>
        <v>0</v>
      </c>
      <c r="BA55" s="503">
        <f t="shared" si="15"/>
        <v>0</v>
      </c>
      <c r="BB55" s="501">
        <f t="shared" si="15"/>
        <v>0</v>
      </c>
      <c r="BC55" s="505">
        <f t="shared" si="15"/>
        <v>0</v>
      </c>
      <c r="BD55" s="503">
        <f t="shared" si="15"/>
        <v>0</v>
      </c>
      <c r="BE55" s="501">
        <f t="shared" si="15"/>
        <v>0</v>
      </c>
      <c r="BF55" s="501">
        <f t="shared" si="15"/>
        <v>0</v>
      </c>
      <c r="BG55" s="508"/>
    </row>
    <row r="56" spans="1:59" ht="13.5" customHeight="1" thickBot="1">
      <c r="AO56" s="10"/>
      <c r="AP56" s="10"/>
      <c r="AQ56" s="10"/>
      <c r="AR56" s="515"/>
      <c r="AS56" s="516"/>
      <c r="AT56" s="517"/>
      <c r="AU56" s="500"/>
      <c r="AV56" s="502"/>
      <c r="AW56" s="504"/>
      <c r="AX56" s="502"/>
      <c r="AY56" s="504"/>
      <c r="AZ56" s="502"/>
      <c r="BA56" s="504"/>
      <c r="BB56" s="502"/>
      <c r="BC56" s="506"/>
      <c r="BD56" s="504"/>
      <c r="BE56" s="507"/>
      <c r="BF56" s="507"/>
      <c r="BG56" s="509"/>
    </row>
    <row r="57" spans="1:59" ht="13.5" customHeight="1">
      <c r="AO57" s="32"/>
      <c r="AP57" s="32"/>
      <c r="AQ57" s="32"/>
      <c r="AR57" s="493" t="s">
        <v>198</v>
      </c>
      <c r="AS57" s="494"/>
      <c r="AT57" s="495"/>
      <c r="AU57" s="499"/>
      <c r="AV57" s="501">
        <f>SUM(AV19:AV48)</f>
        <v>0</v>
      </c>
      <c r="AW57" s="503">
        <f t="shared" ref="AW57:BF57" si="16">SUM(AW19:AW48)</f>
        <v>0</v>
      </c>
      <c r="AX57" s="501">
        <f t="shared" si="16"/>
        <v>0</v>
      </c>
      <c r="AY57" s="503">
        <f t="shared" si="16"/>
        <v>0</v>
      </c>
      <c r="AZ57" s="501">
        <f t="shared" si="16"/>
        <v>0</v>
      </c>
      <c r="BA57" s="503">
        <f t="shared" si="16"/>
        <v>0</v>
      </c>
      <c r="BB57" s="501">
        <f t="shared" si="16"/>
        <v>0</v>
      </c>
      <c r="BC57" s="505">
        <f t="shared" si="16"/>
        <v>0</v>
      </c>
      <c r="BD57" s="503">
        <f t="shared" si="16"/>
        <v>0</v>
      </c>
      <c r="BE57" s="501">
        <f t="shared" si="16"/>
        <v>0</v>
      </c>
      <c r="BF57" s="501">
        <f t="shared" si="16"/>
        <v>0</v>
      </c>
      <c r="BG57" s="508"/>
    </row>
    <row r="58" spans="1:59" ht="13.5" customHeight="1" thickBot="1">
      <c r="AO58" s="32"/>
      <c r="AP58" s="32"/>
      <c r="AQ58" s="32"/>
      <c r="AR58" s="496"/>
      <c r="AS58" s="497"/>
      <c r="AT58" s="498"/>
      <c r="AU58" s="500"/>
      <c r="AV58" s="502"/>
      <c r="AW58" s="504"/>
      <c r="AX58" s="502"/>
      <c r="AY58" s="504"/>
      <c r="AZ58" s="502"/>
      <c r="BA58" s="504"/>
      <c r="BB58" s="502"/>
      <c r="BC58" s="506"/>
      <c r="BD58" s="504"/>
      <c r="BE58" s="507"/>
      <c r="BF58" s="507"/>
      <c r="BG58" s="509"/>
    </row>
    <row r="59" spans="1:59" ht="15" customHeight="1">
      <c r="AO59" s="32"/>
      <c r="AP59" s="32"/>
      <c r="AQ59" s="32"/>
      <c r="AR59" s="489" t="s">
        <v>137</v>
      </c>
      <c r="AS59" s="490"/>
      <c r="AT59" s="490"/>
      <c r="AU59" s="83"/>
      <c r="AV59" s="84">
        <f t="shared" ref="AV59:BF59" si="17">SUM(AV9:AV18)</f>
        <v>0</v>
      </c>
      <c r="AW59" s="85">
        <f t="shared" si="17"/>
        <v>0</v>
      </c>
      <c r="AX59" s="86">
        <f t="shared" si="17"/>
        <v>0</v>
      </c>
      <c r="AY59" s="87">
        <f t="shared" si="17"/>
        <v>0</v>
      </c>
      <c r="AZ59" s="84">
        <f t="shared" si="17"/>
        <v>0</v>
      </c>
      <c r="BA59" s="85">
        <f t="shared" si="17"/>
        <v>0</v>
      </c>
      <c r="BB59" s="84">
        <f t="shared" si="17"/>
        <v>0</v>
      </c>
      <c r="BC59" s="88">
        <f t="shared" si="17"/>
        <v>0</v>
      </c>
      <c r="BD59" s="87">
        <f t="shared" si="17"/>
        <v>0</v>
      </c>
      <c r="BE59" s="89">
        <f t="shared" si="17"/>
        <v>0</v>
      </c>
      <c r="BF59" s="89">
        <f t="shared" si="17"/>
        <v>0</v>
      </c>
      <c r="BG59" s="90"/>
    </row>
    <row r="60" spans="1:59" ht="15" customHeight="1">
      <c r="AO60" s="32"/>
      <c r="AP60" s="32"/>
      <c r="AQ60" s="32"/>
      <c r="AR60" s="491" t="s">
        <v>193</v>
      </c>
      <c r="AS60" s="492"/>
      <c r="AT60" s="492"/>
      <c r="AU60" s="91"/>
      <c r="AV60" s="92">
        <f t="shared" ref="AV60:BF60" si="18">SUM(AV19:AV28)</f>
        <v>0</v>
      </c>
      <c r="AW60" s="93">
        <f t="shared" si="18"/>
        <v>0</v>
      </c>
      <c r="AX60" s="92">
        <f t="shared" si="18"/>
        <v>0</v>
      </c>
      <c r="AY60" s="93">
        <f t="shared" si="18"/>
        <v>0</v>
      </c>
      <c r="AZ60" s="92">
        <f t="shared" si="18"/>
        <v>0</v>
      </c>
      <c r="BA60" s="93">
        <f t="shared" si="18"/>
        <v>0</v>
      </c>
      <c r="BB60" s="92">
        <f t="shared" si="18"/>
        <v>0</v>
      </c>
      <c r="BC60" s="94">
        <f t="shared" si="18"/>
        <v>0</v>
      </c>
      <c r="BD60" s="93">
        <f t="shared" si="18"/>
        <v>0</v>
      </c>
      <c r="BE60" s="95">
        <f t="shared" si="18"/>
        <v>0</v>
      </c>
      <c r="BF60" s="215">
        <f t="shared" si="18"/>
        <v>0</v>
      </c>
      <c r="BG60" s="96"/>
    </row>
    <row r="61" spans="1:59" ht="15" customHeight="1">
      <c r="AO61" s="32"/>
      <c r="AP61" s="32"/>
      <c r="AQ61" s="32"/>
      <c r="AR61" s="491" t="s">
        <v>194</v>
      </c>
      <c r="AS61" s="492"/>
      <c r="AT61" s="492"/>
      <c r="AU61" s="91"/>
      <c r="AV61" s="92">
        <f t="shared" ref="AV61:BF61" si="19">SUM(AV29:AV38)</f>
        <v>0</v>
      </c>
      <c r="AW61" s="93">
        <f t="shared" si="19"/>
        <v>0</v>
      </c>
      <c r="AX61" s="92">
        <f t="shared" si="19"/>
        <v>0</v>
      </c>
      <c r="AY61" s="93">
        <f t="shared" si="19"/>
        <v>0</v>
      </c>
      <c r="AZ61" s="97">
        <f t="shared" si="19"/>
        <v>0</v>
      </c>
      <c r="BA61" s="98">
        <f t="shared" si="19"/>
        <v>0</v>
      </c>
      <c r="BB61" s="97">
        <f t="shared" si="19"/>
        <v>0</v>
      </c>
      <c r="BC61" s="99">
        <f t="shared" si="19"/>
        <v>0</v>
      </c>
      <c r="BD61" s="93">
        <f t="shared" si="19"/>
        <v>0</v>
      </c>
      <c r="BE61" s="95">
        <f t="shared" si="19"/>
        <v>0</v>
      </c>
      <c r="BF61" s="215">
        <f t="shared" si="19"/>
        <v>0</v>
      </c>
      <c r="BG61" s="96"/>
    </row>
    <row r="62" spans="1:59" ht="15" customHeight="1">
      <c r="AO62" s="32"/>
      <c r="AP62" s="32"/>
      <c r="AQ62" s="32"/>
      <c r="AR62" s="491" t="s">
        <v>195</v>
      </c>
      <c r="AS62" s="492"/>
      <c r="AT62" s="492"/>
      <c r="AU62" s="91"/>
      <c r="AV62" s="92">
        <f t="shared" ref="AV62:BF62" si="20">SUM(AV39:AV48)</f>
        <v>0</v>
      </c>
      <c r="AW62" s="93">
        <f t="shared" si="20"/>
        <v>0</v>
      </c>
      <c r="AX62" s="92">
        <f t="shared" si="20"/>
        <v>0</v>
      </c>
      <c r="AY62" s="93">
        <f t="shared" si="20"/>
        <v>0</v>
      </c>
      <c r="AZ62" s="97">
        <f t="shared" si="20"/>
        <v>0</v>
      </c>
      <c r="BA62" s="98">
        <f t="shared" si="20"/>
        <v>0</v>
      </c>
      <c r="BB62" s="97">
        <f t="shared" si="20"/>
        <v>0</v>
      </c>
      <c r="BC62" s="99">
        <f t="shared" si="20"/>
        <v>0</v>
      </c>
      <c r="BD62" s="93">
        <f t="shared" si="20"/>
        <v>0</v>
      </c>
      <c r="BE62" s="95">
        <f t="shared" si="20"/>
        <v>0</v>
      </c>
      <c r="BF62" s="215">
        <f t="shared" si="20"/>
        <v>0</v>
      </c>
      <c r="BG62" s="96"/>
    </row>
    <row r="63" spans="1:59" ht="15" customHeight="1" thickBot="1">
      <c r="AO63" s="32"/>
      <c r="AP63" s="32"/>
      <c r="AQ63" s="32"/>
      <c r="AR63" s="510" t="s">
        <v>201</v>
      </c>
      <c r="AS63" s="511"/>
      <c r="AT63" s="511"/>
      <c r="AU63" s="100"/>
      <c r="AV63" s="101">
        <f>SUM(AV49:AV54)</f>
        <v>0</v>
      </c>
      <c r="AW63" s="210">
        <f>SUM(AW49:AW54)</f>
        <v>0</v>
      </c>
      <c r="AX63" s="102">
        <f>SUM(AX49:AX54)</f>
        <v>0</v>
      </c>
      <c r="AY63" s="103">
        <f>SUM(AY49:AY54)</f>
        <v>0</v>
      </c>
      <c r="AZ63" s="102">
        <f t="shared" ref="AZ63:BF63" si="21">SUM(AZ49:AZ54)</f>
        <v>0</v>
      </c>
      <c r="BA63" s="103">
        <f t="shared" si="21"/>
        <v>0</v>
      </c>
      <c r="BB63" s="102">
        <f t="shared" si="21"/>
        <v>0</v>
      </c>
      <c r="BC63" s="104">
        <f t="shared" si="21"/>
        <v>0</v>
      </c>
      <c r="BD63" s="103">
        <f t="shared" si="21"/>
        <v>0</v>
      </c>
      <c r="BE63" s="211">
        <f t="shared" si="21"/>
        <v>0</v>
      </c>
      <c r="BF63" s="216">
        <f t="shared" si="21"/>
        <v>0</v>
      </c>
      <c r="BG63" s="105"/>
    </row>
    <row r="64" spans="1:59" ht="13.5" customHeight="1">
      <c r="AO64" s="32"/>
      <c r="AP64" s="32"/>
      <c r="AQ64" s="32"/>
    </row>
    <row r="65" spans="11:43" ht="13.5" hidden="1" customHeight="1">
      <c r="K65" s="52" t="s">
        <v>74</v>
      </c>
      <c r="AO65" s="32"/>
      <c r="AP65" s="32"/>
      <c r="AQ65" s="32"/>
    </row>
    <row r="66" spans="11:43" ht="13.5" hidden="1" customHeight="1">
      <c r="AO66" s="32"/>
      <c r="AP66" s="32"/>
      <c r="AQ66" s="32"/>
    </row>
    <row r="67" spans="11:43" ht="13.5" hidden="1" customHeight="1">
      <c r="K67" s="52" t="s">
        <v>5</v>
      </c>
      <c r="L67" s="52" t="s">
        <v>75</v>
      </c>
      <c r="AO67" s="32"/>
      <c r="AP67" s="32"/>
      <c r="AQ67" s="32"/>
    </row>
    <row r="68" spans="11:43" ht="13.5" hidden="1" customHeight="1">
      <c r="K68" s="52" t="s">
        <v>76</v>
      </c>
      <c r="L68" s="4" t="s">
        <v>77</v>
      </c>
      <c r="AO68" s="32"/>
      <c r="AP68" s="32"/>
      <c r="AQ68" s="32"/>
    </row>
    <row r="69" spans="11:43" ht="13.5" hidden="1" customHeight="1">
      <c r="K69" s="52" t="s">
        <v>78</v>
      </c>
      <c r="L69" s="52" t="s">
        <v>79</v>
      </c>
    </row>
    <row r="70" spans="11:43" ht="13.5" hidden="1" customHeight="1">
      <c r="K70" s="52" t="s">
        <v>80</v>
      </c>
      <c r="L70" s="52" t="s">
        <v>81</v>
      </c>
    </row>
    <row r="71" spans="11:43" ht="13.5" hidden="1" customHeight="1">
      <c r="K71" s="52" t="s">
        <v>82</v>
      </c>
      <c r="L71" s="52" t="s">
        <v>83</v>
      </c>
    </row>
    <row r="72" spans="11:43" ht="13.5" hidden="1" customHeight="1">
      <c r="K72" s="52" t="s">
        <v>84</v>
      </c>
      <c r="L72" s="52" t="s">
        <v>85</v>
      </c>
    </row>
    <row r="73" spans="11:43" ht="13.5" hidden="1" customHeight="1">
      <c r="K73" s="52" t="s">
        <v>86</v>
      </c>
      <c r="L73" s="52" t="s">
        <v>87</v>
      </c>
    </row>
    <row r="74" spans="11:43" ht="13.5" hidden="1" customHeight="1">
      <c r="K74" s="52" t="s">
        <v>88</v>
      </c>
      <c r="L74" s="52" t="s">
        <v>89</v>
      </c>
    </row>
    <row r="75" spans="11:43" ht="13.5" hidden="1" customHeight="1">
      <c r="K75" s="52" t="s">
        <v>90</v>
      </c>
      <c r="L75" s="52" t="s">
        <v>91</v>
      </c>
    </row>
    <row r="76" spans="11:43" ht="13.5" hidden="1" customHeight="1">
      <c r="K76" s="52" t="s">
        <v>92</v>
      </c>
      <c r="L76" s="52" t="s">
        <v>93</v>
      </c>
    </row>
    <row r="77" spans="11:43" ht="13.5" hidden="1" customHeight="1">
      <c r="K77" s="52" t="s">
        <v>62</v>
      </c>
      <c r="L77" s="52" t="s">
        <v>95</v>
      </c>
      <c r="U77" s="52"/>
      <c r="V77" s="52"/>
    </row>
    <row r="78" spans="11:43" ht="13.5" hidden="1" customHeight="1">
      <c r="K78" s="52" t="s">
        <v>63</v>
      </c>
      <c r="L78" s="52" t="s">
        <v>97</v>
      </c>
      <c r="U78" s="52"/>
      <c r="V78" s="52"/>
    </row>
    <row r="79" spans="11:43" ht="13.5" hidden="1" customHeight="1">
      <c r="K79" s="52" t="s">
        <v>64</v>
      </c>
      <c r="L79" s="52" t="s">
        <v>99</v>
      </c>
      <c r="U79" s="52"/>
      <c r="V79" s="52"/>
    </row>
    <row r="80" spans="11:43" ht="13.5" hidden="1" customHeight="1">
      <c r="K80" s="52" t="s">
        <v>65</v>
      </c>
      <c r="L80" s="52" t="s">
        <v>101</v>
      </c>
    </row>
    <row r="81" spans="5:37" ht="13.5" hidden="1" customHeight="1">
      <c r="K81" s="4" t="s">
        <v>102</v>
      </c>
      <c r="L81" s="4" t="s">
        <v>103</v>
      </c>
    </row>
    <row r="82" spans="5:37" ht="13.5" hidden="1" customHeight="1">
      <c r="K82" s="4" t="s">
        <v>68</v>
      </c>
      <c r="L82" s="4" t="s">
        <v>104</v>
      </c>
    </row>
    <row r="83" spans="5:37" ht="13.5" hidden="1" customHeight="1">
      <c r="K83" s="52" t="s">
        <v>66</v>
      </c>
      <c r="L83" s="52" t="s">
        <v>105</v>
      </c>
    </row>
    <row r="84" spans="5:37" ht="13.5" hidden="1" customHeight="1"/>
    <row r="85" spans="5:37" ht="13.5" hidden="1" customHeight="1"/>
    <row r="86" spans="5:37" ht="13.5" hidden="1" customHeight="1"/>
    <row r="87" spans="5:37" ht="13.5" hidden="1" customHeight="1"/>
    <row r="88" spans="5:37" ht="13.5" hidden="1" customHeight="1"/>
    <row r="89" spans="5:37" ht="13.5" hidden="1" customHeight="1"/>
    <row r="90" spans="5:37" ht="13.5" hidden="1" customHeight="1">
      <c r="E90" s="50"/>
      <c r="F90" s="53">
        <v>1</v>
      </c>
      <c r="G90" s="53">
        <v>2</v>
      </c>
      <c r="H90" s="53">
        <v>3</v>
      </c>
      <c r="I90" s="53">
        <v>4</v>
      </c>
      <c r="J90" s="53">
        <v>5</v>
      </c>
      <c r="K90" s="53">
        <v>6</v>
      </c>
      <c r="L90" s="53">
        <v>7</v>
      </c>
      <c r="M90" s="53">
        <v>8</v>
      </c>
      <c r="N90" s="53">
        <v>9</v>
      </c>
      <c r="O90" s="53">
        <v>10</v>
      </c>
      <c r="P90" s="53">
        <v>11</v>
      </c>
      <c r="Q90" s="53">
        <v>12</v>
      </c>
      <c r="R90" s="53">
        <v>13</v>
      </c>
      <c r="S90" s="53">
        <v>14</v>
      </c>
      <c r="T90" s="53">
        <v>15</v>
      </c>
      <c r="U90" s="53">
        <v>16</v>
      </c>
      <c r="V90" s="53">
        <v>17</v>
      </c>
      <c r="W90" s="53">
        <v>18</v>
      </c>
      <c r="X90" s="53">
        <v>19</v>
      </c>
      <c r="Y90" s="53">
        <v>20</v>
      </c>
      <c r="Z90" s="53">
        <v>21</v>
      </c>
      <c r="AA90" s="53">
        <v>22</v>
      </c>
      <c r="AB90" s="53">
        <v>23</v>
      </c>
      <c r="AC90" s="53">
        <v>24</v>
      </c>
      <c r="AD90" s="53">
        <v>25</v>
      </c>
      <c r="AE90" s="53">
        <v>26</v>
      </c>
      <c r="AF90" s="53">
        <v>27</v>
      </c>
      <c r="AG90" s="53">
        <v>28</v>
      </c>
      <c r="AH90" s="53">
        <v>29</v>
      </c>
      <c r="AI90" s="53">
        <v>30</v>
      </c>
      <c r="AJ90" s="54">
        <v>31</v>
      </c>
      <c r="AK90" s="48" t="s">
        <v>37</v>
      </c>
    </row>
    <row r="91" spans="5:37" ht="13.5" hidden="1" customHeight="1">
      <c r="E91" s="48" t="s">
        <v>31</v>
      </c>
      <c r="F91" s="50">
        <f t="shared" ref="F91:AJ98" si="22">IF(COUNTIF(G$11:G$30,$E91)=0,0,1)</f>
        <v>0</v>
      </c>
      <c r="G91" s="50">
        <f t="shared" si="22"/>
        <v>0</v>
      </c>
      <c r="H91" s="50">
        <f t="shared" si="22"/>
        <v>0</v>
      </c>
      <c r="I91" s="50">
        <f t="shared" si="22"/>
        <v>0</v>
      </c>
      <c r="J91" s="50">
        <f t="shared" si="22"/>
        <v>0</v>
      </c>
      <c r="K91" s="50">
        <f t="shared" si="22"/>
        <v>0</v>
      </c>
      <c r="L91" s="50">
        <f t="shared" si="22"/>
        <v>0</v>
      </c>
      <c r="M91" s="50">
        <f t="shared" si="22"/>
        <v>0</v>
      </c>
      <c r="N91" s="50">
        <f t="shared" si="22"/>
        <v>0</v>
      </c>
      <c r="O91" s="50">
        <f t="shared" si="22"/>
        <v>0</v>
      </c>
      <c r="P91" s="50">
        <f t="shared" si="22"/>
        <v>0</v>
      </c>
      <c r="Q91" s="50">
        <f t="shared" si="22"/>
        <v>0</v>
      </c>
      <c r="R91" s="50">
        <f t="shared" si="22"/>
        <v>0</v>
      </c>
      <c r="S91" s="50">
        <f t="shared" si="22"/>
        <v>0</v>
      </c>
      <c r="T91" s="50">
        <f t="shared" si="22"/>
        <v>0</v>
      </c>
      <c r="U91" s="50">
        <f t="shared" si="22"/>
        <v>0</v>
      </c>
      <c r="V91" s="50">
        <f t="shared" si="22"/>
        <v>0</v>
      </c>
      <c r="W91" s="50">
        <f t="shared" si="22"/>
        <v>0</v>
      </c>
      <c r="X91" s="50">
        <f t="shared" si="22"/>
        <v>0</v>
      </c>
      <c r="Y91" s="50">
        <f t="shared" si="22"/>
        <v>0</v>
      </c>
      <c r="Z91" s="50">
        <f t="shared" si="22"/>
        <v>0</v>
      </c>
      <c r="AA91" s="50">
        <f t="shared" si="22"/>
        <v>0</v>
      </c>
      <c r="AB91" s="50">
        <f t="shared" si="22"/>
        <v>0</v>
      </c>
      <c r="AC91" s="50">
        <f t="shared" si="22"/>
        <v>0</v>
      </c>
      <c r="AD91" s="50">
        <f t="shared" si="22"/>
        <v>0</v>
      </c>
      <c r="AE91" s="50">
        <f t="shared" si="22"/>
        <v>0</v>
      </c>
      <c r="AF91" s="50">
        <f t="shared" si="22"/>
        <v>0</v>
      </c>
      <c r="AG91" s="50">
        <f t="shared" si="22"/>
        <v>0</v>
      </c>
      <c r="AH91" s="50">
        <f t="shared" si="22"/>
        <v>0</v>
      </c>
      <c r="AI91" s="50">
        <f t="shared" si="22"/>
        <v>0</v>
      </c>
      <c r="AJ91" s="50">
        <f t="shared" si="22"/>
        <v>0</v>
      </c>
      <c r="AK91" s="50">
        <f>COUNTIF(F91:AJ91,1)</f>
        <v>0</v>
      </c>
    </row>
    <row r="92" spans="5:37" ht="13.5" hidden="1" customHeight="1">
      <c r="E92" s="48" t="s">
        <v>29</v>
      </c>
      <c r="F92" s="50">
        <f t="shared" si="22"/>
        <v>0</v>
      </c>
      <c r="G92" s="50">
        <f t="shared" si="22"/>
        <v>0</v>
      </c>
      <c r="H92" s="50">
        <f t="shared" si="22"/>
        <v>0</v>
      </c>
      <c r="I92" s="50">
        <f t="shared" si="22"/>
        <v>0</v>
      </c>
      <c r="J92" s="50">
        <f t="shared" si="22"/>
        <v>0</v>
      </c>
      <c r="K92" s="50">
        <f t="shared" si="22"/>
        <v>0</v>
      </c>
      <c r="L92" s="50">
        <f t="shared" si="22"/>
        <v>0</v>
      </c>
      <c r="M92" s="50">
        <f t="shared" si="22"/>
        <v>0</v>
      </c>
      <c r="N92" s="50">
        <f t="shared" si="22"/>
        <v>0</v>
      </c>
      <c r="O92" s="50">
        <f t="shared" si="22"/>
        <v>0</v>
      </c>
      <c r="P92" s="50">
        <f t="shared" si="22"/>
        <v>0</v>
      </c>
      <c r="Q92" s="50">
        <f t="shared" si="22"/>
        <v>0</v>
      </c>
      <c r="R92" s="50">
        <f t="shared" si="22"/>
        <v>0</v>
      </c>
      <c r="S92" s="50">
        <f t="shared" si="22"/>
        <v>0</v>
      </c>
      <c r="T92" s="50">
        <f t="shared" si="22"/>
        <v>0</v>
      </c>
      <c r="U92" s="50">
        <f t="shared" si="22"/>
        <v>0</v>
      </c>
      <c r="V92" s="50">
        <f t="shared" si="22"/>
        <v>0</v>
      </c>
      <c r="W92" s="50">
        <f t="shared" si="22"/>
        <v>0</v>
      </c>
      <c r="X92" s="50">
        <f t="shared" si="22"/>
        <v>0</v>
      </c>
      <c r="Y92" s="50">
        <f t="shared" si="22"/>
        <v>0</v>
      </c>
      <c r="Z92" s="50">
        <f t="shared" si="22"/>
        <v>0</v>
      </c>
      <c r="AA92" s="50">
        <f t="shared" si="22"/>
        <v>0</v>
      </c>
      <c r="AB92" s="50">
        <f t="shared" si="22"/>
        <v>0</v>
      </c>
      <c r="AC92" s="50">
        <f t="shared" si="22"/>
        <v>0</v>
      </c>
      <c r="AD92" s="50">
        <f t="shared" si="22"/>
        <v>0</v>
      </c>
      <c r="AE92" s="50">
        <f t="shared" si="22"/>
        <v>0</v>
      </c>
      <c r="AF92" s="50">
        <f t="shared" si="22"/>
        <v>0</v>
      </c>
      <c r="AG92" s="50">
        <f t="shared" si="22"/>
        <v>0</v>
      </c>
      <c r="AH92" s="50">
        <f t="shared" si="22"/>
        <v>0</v>
      </c>
      <c r="AI92" s="50">
        <f t="shared" si="22"/>
        <v>0</v>
      </c>
      <c r="AJ92" s="50">
        <f t="shared" si="22"/>
        <v>0</v>
      </c>
      <c r="AK92" s="50">
        <f t="shared" ref="AK92:AK106" si="23">COUNTIF(F92:AJ92,1)</f>
        <v>0</v>
      </c>
    </row>
    <row r="93" spans="5:37" ht="13.5" hidden="1" customHeight="1">
      <c r="E93" s="48" t="s">
        <v>30</v>
      </c>
      <c r="F93" s="50">
        <f t="shared" si="22"/>
        <v>0</v>
      </c>
      <c r="G93" s="50">
        <f t="shared" si="22"/>
        <v>0</v>
      </c>
      <c r="H93" s="50">
        <f t="shared" si="22"/>
        <v>0</v>
      </c>
      <c r="I93" s="50">
        <f t="shared" si="22"/>
        <v>0</v>
      </c>
      <c r="J93" s="50">
        <f t="shared" si="22"/>
        <v>0</v>
      </c>
      <c r="K93" s="50">
        <f t="shared" si="22"/>
        <v>0</v>
      </c>
      <c r="L93" s="50">
        <f t="shared" si="22"/>
        <v>0</v>
      </c>
      <c r="M93" s="50">
        <f t="shared" si="22"/>
        <v>0</v>
      </c>
      <c r="N93" s="50">
        <f t="shared" si="22"/>
        <v>0</v>
      </c>
      <c r="O93" s="50">
        <f t="shared" si="22"/>
        <v>0</v>
      </c>
      <c r="P93" s="50">
        <f t="shared" si="22"/>
        <v>0</v>
      </c>
      <c r="Q93" s="50">
        <f t="shared" si="22"/>
        <v>0</v>
      </c>
      <c r="R93" s="50">
        <f t="shared" si="22"/>
        <v>0</v>
      </c>
      <c r="S93" s="50">
        <f t="shared" si="22"/>
        <v>0</v>
      </c>
      <c r="T93" s="50">
        <f t="shared" si="22"/>
        <v>0</v>
      </c>
      <c r="U93" s="50">
        <f t="shared" si="22"/>
        <v>0</v>
      </c>
      <c r="V93" s="50">
        <f t="shared" si="22"/>
        <v>0</v>
      </c>
      <c r="W93" s="50">
        <f t="shared" si="22"/>
        <v>0</v>
      </c>
      <c r="X93" s="50">
        <f t="shared" si="22"/>
        <v>0</v>
      </c>
      <c r="Y93" s="50">
        <f t="shared" si="22"/>
        <v>0</v>
      </c>
      <c r="Z93" s="50">
        <f t="shared" si="22"/>
        <v>0</v>
      </c>
      <c r="AA93" s="50">
        <f t="shared" si="22"/>
        <v>0</v>
      </c>
      <c r="AB93" s="50">
        <f t="shared" si="22"/>
        <v>0</v>
      </c>
      <c r="AC93" s="50">
        <f t="shared" si="22"/>
        <v>0</v>
      </c>
      <c r="AD93" s="50">
        <f t="shared" si="22"/>
        <v>0</v>
      </c>
      <c r="AE93" s="50">
        <f t="shared" si="22"/>
        <v>0</v>
      </c>
      <c r="AF93" s="50">
        <f t="shared" si="22"/>
        <v>0</v>
      </c>
      <c r="AG93" s="50">
        <f t="shared" si="22"/>
        <v>0</v>
      </c>
      <c r="AH93" s="50">
        <f t="shared" si="22"/>
        <v>0</v>
      </c>
      <c r="AI93" s="50">
        <f t="shared" si="22"/>
        <v>0</v>
      </c>
      <c r="AJ93" s="50">
        <f t="shared" si="22"/>
        <v>0</v>
      </c>
      <c r="AK93" s="50">
        <f t="shared" si="23"/>
        <v>0</v>
      </c>
    </row>
    <row r="94" spans="5:37" ht="13.5" hidden="1" customHeight="1">
      <c r="E94" s="48" t="s">
        <v>56</v>
      </c>
      <c r="F94" s="50">
        <f t="shared" si="22"/>
        <v>0</v>
      </c>
      <c r="G94" s="50">
        <f t="shared" si="22"/>
        <v>0</v>
      </c>
      <c r="H94" s="50">
        <f t="shared" si="22"/>
        <v>0</v>
      </c>
      <c r="I94" s="50">
        <f t="shared" si="22"/>
        <v>0</v>
      </c>
      <c r="J94" s="50">
        <f t="shared" si="22"/>
        <v>0</v>
      </c>
      <c r="K94" s="50">
        <f t="shared" si="22"/>
        <v>0</v>
      </c>
      <c r="L94" s="50">
        <f t="shared" si="22"/>
        <v>0</v>
      </c>
      <c r="M94" s="50">
        <f t="shared" si="22"/>
        <v>0</v>
      </c>
      <c r="N94" s="50">
        <f t="shared" si="22"/>
        <v>0</v>
      </c>
      <c r="O94" s="50">
        <f t="shared" si="22"/>
        <v>0</v>
      </c>
      <c r="P94" s="50">
        <f t="shared" si="22"/>
        <v>0</v>
      </c>
      <c r="Q94" s="50">
        <f t="shared" si="22"/>
        <v>0</v>
      </c>
      <c r="R94" s="50">
        <f t="shared" si="22"/>
        <v>0</v>
      </c>
      <c r="S94" s="50">
        <f t="shared" si="22"/>
        <v>0</v>
      </c>
      <c r="T94" s="50">
        <f t="shared" si="22"/>
        <v>0</v>
      </c>
      <c r="U94" s="50">
        <f t="shared" si="22"/>
        <v>0</v>
      </c>
      <c r="V94" s="50">
        <f t="shared" si="22"/>
        <v>0</v>
      </c>
      <c r="W94" s="50">
        <f t="shared" si="22"/>
        <v>0</v>
      </c>
      <c r="X94" s="50">
        <f t="shared" si="22"/>
        <v>0</v>
      </c>
      <c r="Y94" s="50">
        <f t="shared" si="22"/>
        <v>0</v>
      </c>
      <c r="Z94" s="50">
        <f t="shared" si="22"/>
        <v>0</v>
      </c>
      <c r="AA94" s="50">
        <f t="shared" si="22"/>
        <v>0</v>
      </c>
      <c r="AB94" s="50">
        <f t="shared" si="22"/>
        <v>0</v>
      </c>
      <c r="AC94" s="50">
        <f t="shared" si="22"/>
        <v>0</v>
      </c>
      <c r="AD94" s="50">
        <f t="shared" si="22"/>
        <v>0</v>
      </c>
      <c r="AE94" s="50">
        <f t="shared" si="22"/>
        <v>0</v>
      </c>
      <c r="AF94" s="50">
        <f t="shared" si="22"/>
        <v>0</v>
      </c>
      <c r="AG94" s="50">
        <f t="shared" si="22"/>
        <v>0</v>
      </c>
      <c r="AH94" s="50">
        <f t="shared" si="22"/>
        <v>0</v>
      </c>
      <c r="AI94" s="50">
        <f t="shared" si="22"/>
        <v>0</v>
      </c>
      <c r="AJ94" s="50">
        <f t="shared" si="22"/>
        <v>0</v>
      </c>
      <c r="AK94" s="50">
        <f t="shared" si="23"/>
        <v>0</v>
      </c>
    </row>
    <row r="95" spans="5:37" ht="13.5" hidden="1" customHeight="1">
      <c r="E95" s="48" t="s">
        <v>57</v>
      </c>
      <c r="F95" s="50">
        <f t="shared" si="22"/>
        <v>0</v>
      </c>
      <c r="G95" s="50">
        <f t="shared" si="22"/>
        <v>0</v>
      </c>
      <c r="H95" s="50">
        <f t="shared" si="22"/>
        <v>0</v>
      </c>
      <c r="I95" s="50">
        <f t="shared" si="22"/>
        <v>0</v>
      </c>
      <c r="J95" s="50">
        <f t="shared" si="22"/>
        <v>0</v>
      </c>
      <c r="K95" s="50">
        <f t="shared" si="22"/>
        <v>0</v>
      </c>
      <c r="L95" s="50">
        <f t="shared" si="22"/>
        <v>0</v>
      </c>
      <c r="M95" s="50">
        <f t="shared" si="22"/>
        <v>0</v>
      </c>
      <c r="N95" s="50">
        <f t="shared" si="22"/>
        <v>0</v>
      </c>
      <c r="O95" s="50">
        <f t="shared" si="22"/>
        <v>0</v>
      </c>
      <c r="P95" s="50">
        <f t="shared" si="22"/>
        <v>0</v>
      </c>
      <c r="Q95" s="50">
        <f t="shared" si="22"/>
        <v>0</v>
      </c>
      <c r="R95" s="50">
        <f t="shared" si="22"/>
        <v>0</v>
      </c>
      <c r="S95" s="50">
        <f t="shared" si="22"/>
        <v>0</v>
      </c>
      <c r="T95" s="50">
        <f t="shared" si="22"/>
        <v>0</v>
      </c>
      <c r="U95" s="50">
        <f t="shared" si="22"/>
        <v>0</v>
      </c>
      <c r="V95" s="50">
        <f t="shared" si="22"/>
        <v>0</v>
      </c>
      <c r="W95" s="50">
        <f t="shared" si="22"/>
        <v>0</v>
      </c>
      <c r="X95" s="50">
        <f t="shared" si="22"/>
        <v>0</v>
      </c>
      <c r="Y95" s="50">
        <f t="shared" si="22"/>
        <v>0</v>
      </c>
      <c r="Z95" s="50">
        <f t="shared" si="22"/>
        <v>0</v>
      </c>
      <c r="AA95" s="50">
        <f t="shared" si="22"/>
        <v>0</v>
      </c>
      <c r="AB95" s="50">
        <f t="shared" si="22"/>
        <v>0</v>
      </c>
      <c r="AC95" s="50">
        <f t="shared" si="22"/>
        <v>0</v>
      </c>
      <c r="AD95" s="50">
        <f t="shared" si="22"/>
        <v>0</v>
      </c>
      <c r="AE95" s="50">
        <f t="shared" si="22"/>
        <v>0</v>
      </c>
      <c r="AF95" s="50">
        <f t="shared" si="22"/>
        <v>0</v>
      </c>
      <c r="AG95" s="50">
        <f t="shared" si="22"/>
        <v>0</v>
      </c>
      <c r="AH95" s="50">
        <f t="shared" si="22"/>
        <v>0</v>
      </c>
      <c r="AI95" s="50">
        <f t="shared" si="22"/>
        <v>0</v>
      </c>
      <c r="AJ95" s="50">
        <f t="shared" si="22"/>
        <v>0</v>
      </c>
      <c r="AK95" s="50">
        <f t="shared" si="23"/>
        <v>0</v>
      </c>
    </row>
    <row r="96" spans="5:37" ht="13.5" hidden="1" customHeight="1">
      <c r="E96" s="48" t="s">
        <v>58</v>
      </c>
      <c r="F96" s="50">
        <f t="shared" si="22"/>
        <v>0</v>
      </c>
      <c r="G96" s="50">
        <f t="shared" si="22"/>
        <v>0</v>
      </c>
      <c r="H96" s="50">
        <f t="shared" si="22"/>
        <v>0</v>
      </c>
      <c r="I96" s="50">
        <f t="shared" si="22"/>
        <v>0</v>
      </c>
      <c r="J96" s="50">
        <f t="shared" si="22"/>
        <v>0</v>
      </c>
      <c r="K96" s="50">
        <f t="shared" si="22"/>
        <v>0</v>
      </c>
      <c r="L96" s="50">
        <f t="shared" si="22"/>
        <v>0</v>
      </c>
      <c r="M96" s="50">
        <f t="shared" si="22"/>
        <v>0</v>
      </c>
      <c r="N96" s="50">
        <f t="shared" si="22"/>
        <v>0</v>
      </c>
      <c r="O96" s="50">
        <f t="shared" si="22"/>
        <v>0</v>
      </c>
      <c r="P96" s="50">
        <f t="shared" si="22"/>
        <v>0</v>
      </c>
      <c r="Q96" s="50">
        <f t="shared" si="22"/>
        <v>0</v>
      </c>
      <c r="R96" s="50">
        <f t="shared" si="22"/>
        <v>0</v>
      </c>
      <c r="S96" s="50">
        <f t="shared" si="22"/>
        <v>0</v>
      </c>
      <c r="T96" s="50">
        <f t="shared" si="22"/>
        <v>0</v>
      </c>
      <c r="U96" s="50">
        <f t="shared" si="22"/>
        <v>0</v>
      </c>
      <c r="V96" s="50">
        <f t="shared" si="22"/>
        <v>0</v>
      </c>
      <c r="W96" s="50">
        <f t="shared" si="22"/>
        <v>0</v>
      </c>
      <c r="X96" s="50">
        <f t="shared" si="22"/>
        <v>0</v>
      </c>
      <c r="Y96" s="50">
        <f t="shared" si="22"/>
        <v>0</v>
      </c>
      <c r="Z96" s="50">
        <f t="shared" si="22"/>
        <v>0</v>
      </c>
      <c r="AA96" s="50">
        <f t="shared" si="22"/>
        <v>0</v>
      </c>
      <c r="AB96" s="50">
        <f t="shared" si="22"/>
        <v>0</v>
      </c>
      <c r="AC96" s="50">
        <f t="shared" si="22"/>
        <v>0</v>
      </c>
      <c r="AD96" s="50">
        <f t="shared" si="22"/>
        <v>0</v>
      </c>
      <c r="AE96" s="50">
        <f t="shared" si="22"/>
        <v>0</v>
      </c>
      <c r="AF96" s="50">
        <f t="shared" si="22"/>
        <v>0</v>
      </c>
      <c r="AG96" s="50">
        <f t="shared" si="22"/>
        <v>0</v>
      </c>
      <c r="AH96" s="50">
        <f t="shared" si="22"/>
        <v>0</v>
      </c>
      <c r="AI96" s="50">
        <f t="shared" si="22"/>
        <v>0</v>
      </c>
      <c r="AJ96" s="50">
        <f t="shared" si="22"/>
        <v>0</v>
      </c>
      <c r="AK96" s="50">
        <f t="shared" si="23"/>
        <v>0</v>
      </c>
    </row>
    <row r="97" spans="5:37" ht="13.5" hidden="1" customHeight="1">
      <c r="E97" s="48" t="s">
        <v>59</v>
      </c>
      <c r="F97" s="50">
        <f t="shared" si="22"/>
        <v>0</v>
      </c>
      <c r="G97" s="50">
        <f t="shared" si="22"/>
        <v>0</v>
      </c>
      <c r="H97" s="50">
        <f t="shared" si="22"/>
        <v>0</v>
      </c>
      <c r="I97" s="50">
        <f t="shared" si="22"/>
        <v>0</v>
      </c>
      <c r="J97" s="50">
        <f t="shared" si="22"/>
        <v>0</v>
      </c>
      <c r="K97" s="50">
        <f t="shared" si="22"/>
        <v>0</v>
      </c>
      <c r="L97" s="50">
        <f t="shared" si="22"/>
        <v>0</v>
      </c>
      <c r="M97" s="50">
        <f t="shared" si="22"/>
        <v>0</v>
      </c>
      <c r="N97" s="50">
        <f t="shared" si="22"/>
        <v>0</v>
      </c>
      <c r="O97" s="50">
        <f t="shared" si="22"/>
        <v>0</v>
      </c>
      <c r="P97" s="50">
        <f t="shared" si="22"/>
        <v>0</v>
      </c>
      <c r="Q97" s="50">
        <f t="shared" si="22"/>
        <v>0</v>
      </c>
      <c r="R97" s="50">
        <f t="shared" si="22"/>
        <v>0</v>
      </c>
      <c r="S97" s="50">
        <f t="shared" si="22"/>
        <v>0</v>
      </c>
      <c r="T97" s="50">
        <f t="shared" si="22"/>
        <v>0</v>
      </c>
      <c r="U97" s="50">
        <f t="shared" si="22"/>
        <v>0</v>
      </c>
      <c r="V97" s="50">
        <f t="shared" si="22"/>
        <v>0</v>
      </c>
      <c r="W97" s="50">
        <f t="shared" si="22"/>
        <v>0</v>
      </c>
      <c r="X97" s="50">
        <f t="shared" si="22"/>
        <v>0</v>
      </c>
      <c r="Y97" s="50">
        <f t="shared" si="22"/>
        <v>0</v>
      </c>
      <c r="Z97" s="50">
        <f t="shared" si="22"/>
        <v>0</v>
      </c>
      <c r="AA97" s="50">
        <f t="shared" si="22"/>
        <v>0</v>
      </c>
      <c r="AB97" s="50">
        <f t="shared" si="22"/>
        <v>0</v>
      </c>
      <c r="AC97" s="50">
        <f t="shared" si="22"/>
        <v>0</v>
      </c>
      <c r="AD97" s="50">
        <f t="shared" si="22"/>
        <v>0</v>
      </c>
      <c r="AE97" s="50">
        <f t="shared" si="22"/>
        <v>0</v>
      </c>
      <c r="AF97" s="50">
        <f t="shared" si="22"/>
        <v>0</v>
      </c>
      <c r="AG97" s="50">
        <f t="shared" si="22"/>
        <v>0</v>
      </c>
      <c r="AH97" s="50">
        <f t="shared" si="22"/>
        <v>0</v>
      </c>
      <c r="AI97" s="50">
        <f t="shared" si="22"/>
        <v>0</v>
      </c>
      <c r="AJ97" s="50">
        <f t="shared" si="22"/>
        <v>0</v>
      </c>
      <c r="AK97" s="50">
        <f t="shared" si="23"/>
        <v>0</v>
      </c>
    </row>
    <row r="98" spans="5:37" ht="13.5" hidden="1" customHeight="1">
      <c r="E98" s="48" t="s">
        <v>60</v>
      </c>
      <c r="F98" s="50">
        <f t="shared" si="22"/>
        <v>0</v>
      </c>
      <c r="G98" s="50">
        <f t="shared" si="22"/>
        <v>0</v>
      </c>
      <c r="H98" s="50">
        <f t="shared" si="22"/>
        <v>0</v>
      </c>
      <c r="I98" s="50">
        <f t="shared" si="22"/>
        <v>0</v>
      </c>
      <c r="J98" s="50">
        <f t="shared" si="22"/>
        <v>0</v>
      </c>
      <c r="K98" s="50">
        <f t="shared" si="22"/>
        <v>0</v>
      </c>
      <c r="L98" s="50">
        <f t="shared" si="22"/>
        <v>0</v>
      </c>
      <c r="M98" s="50">
        <f t="shared" si="22"/>
        <v>0</v>
      </c>
      <c r="N98" s="50">
        <f t="shared" si="22"/>
        <v>0</v>
      </c>
      <c r="O98" s="50">
        <f t="shared" si="22"/>
        <v>0</v>
      </c>
      <c r="P98" s="50">
        <f t="shared" si="22"/>
        <v>0</v>
      </c>
      <c r="Q98" s="50">
        <f t="shared" si="22"/>
        <v>0</v>
      </c>
      <c r="R98" s="50">
        <f t="shared" si="22"/>
        <v>0</v>
      </c>
      <c r="S98" s="50">
        <f t="shared" si="22"/>
        <v>0</v>
      </c>
      <c r="T98" s="50">
        <f t="shared" si="22"/>
        <v>0</v>
      </c>
      <c r="U98" s="50">
        <f t="shared" si="22"/>
        <v>0</v>
      </c>
      <c r="V98" s="50">
        <f t="shared" si="22"/>
        <v>0</v>
      </c>
      <c r="W98" s="50">
        <f t="shared" si="22"/>
        <v>0</v>
      </c>
      <c r="X98" s="50">
        <f t="shared" si="22"/>
        <v>0</v>
      </c>
      <c r="Y98" s="50">
        <f t="shared" si="22"/>
        <v>0</v>
      </c>
      <c r="Z98" s="50">
        <f t="shared" si="22"/>
        <v>0</v>
      </c>
      <c r="AA98" s="50">
        <f t="shared" si="22"/>
        <v>0</v>
      </c>
      <c r="AB98" s="50">
        <f t="shared" si="22"/>
        <v>0</v>
      </c>
      <c r="AC98" s="50">
        <f t="shared" si="22"/>
        <v>0</v>
      </c>
      <c r="AD98" s="50">
        <f t="shared" si="22"/>
        <v>0</v>
      </c>
      <c r="AE98" s="50">
        <f t="shared" si="22"/>
        <v>0</v>
      </c>
      <c r="AF98" s="50">
        <f t="shared" si="22"/>
        <v>0</v>
      </c>
      <c r="AG98" s="50">
        <f t="shared" si="22"/>
        <v>0</v>
      </c>
      <c r="AH98" s="50">
        <f t="shared" si="22"/>
        <v>0</v>
      </c>
      <c r="AI98" s="50">
        <f t="shared" si="22"/>
        <v>0</v>
      </c>
      <c r="AJ98" s="50">
        <f t="shared" si="22"/>
        <v>0</v>
      </c>
      <c r="AK98" s="50">
        <f t="shared" si="23"/>
        <v>0</v>
      </c>
    </row>
    <row r="99" spans="5:37" ht="13.5" hidden="1" customHeight="1">
      <c r="E99" s="48" t="s">
        <v>61</v>
      </c>
      <c r="F99" s="50">
        <f t="shared" ref="F99:AJ106" si="24">IF(COUNTIF(G$11:G$30,$E99)=0,0,1)</f>
        <v>0</v>
      </c>
      <c r="G99" s="50">
        <f t="shared" si="24"/>
        <v>0</v>
      </c>
      <c r="H99" s="50">
        <f t="shared" si="24"/>
        <v>0</v>
      </c>
      <c r="I99" s="50">
        <f t="shared" si="24"/>
        <v>0</v>
      </c>
      <c r="J99" s="50">
        <f t="shared" si="24"/>
        <v>0</v>
      </c>
      <c r="K99" s="50">
        <f t="shared" si="24"/>
        <v>0</v>
      </c>
      <c r="L99" s="50">
        <f t="shared" si="24"/>
        <v>0</v>
      </c>
      <c r="M99" s="50">
        <f t="shared" si="24"/>
        <v>0</v>
      </c>
      <c r="N99" s="50">
        <f t="shared" si="24"/>
        <v>0</v>
      </c>
      <c r="O99" s="50">
        <f t="shared" si="24"/>
        <v>0</v>
      </c>
      <c r="P99" s="50">
        <f t="shared" si="24"/>
        <v>0</v>
      </c>
      <c r="Q99" s="50">
        <f t="shared" si="24"/>
        <v>0</v>
      </c>
      <c r="R99" s="50">
        <f t="shared" si="24"/>
        <v>0</v>
      </c>
      <c r="S99" s="50">
        <f t="shared" si="24"/>
        <v>0</v>
      </c>
      <c r="T99" s="50">
        <f t="shared" si="24"/>
        <v>0</v>
      </c>
      <c r="U99" s="50">
        <f t="shared" si="24"/>
        <v>0</v>
      </c>
      <c r="V99" s="50">
        <f t="shared" si="24"/>
        <v>0</v>
      </c>
      <c r="W99" s="50">
        <f t="shared" si="24"/>
        <v>0</v>
      </c>
      <c r="X99" s="50">
        <f t="shared" si="24"/>
        <v>0</v>
      </c>
      <c r="Y99" s="50">
        <f t="shared" si="24"/>
        <v>0</v>
      </c>
      <c r="Z99" s="50">
        <f t="shared" si="24"/>
        <v>0</v>
      </c>
      <c r="AA99" s="50">
        <f t="shared" si="24"/>
        <v>0</v>
      </c>
      <c r="AB99" s="50">
        <f t="shared" si="24"/>
        <v>0</v>
      </c>
      <c r="AC99" s="50">
        <f t="shared" si="24"/>
        <v>0</v>
      </c>
      <c r="AD99" s="50">
        <f t="shared" si="24"/>
        <v>0</v>
      </c>
      <c r="AE99" s="50">
        <f t="shared" si="24"/>
        <v>0</v>
      </c>
      <c r="AF99" s="50">
        <f t="shared" si="24"/>
        <v>0</v>
      </c>
      <c r="AG99" s="50">
        <f t="shared" si="24"/>
        <v>0</v>
      </c>
      <c r="AH99" s="50">
        <f t="shared" si="24"/>
        <v>0</v>
      </c>
      <c r="AI99" s="50">
        <f t="shared" si="24"/>
        <v>0</v>
      </c>
      <c r="AJ99" s="50">
        <f t="shared" si="24"/>
        <v>0</v>
      </c>
      <c r="AK99" s="50">
        <f>COUNTIF(F99:AJ99,1)</f>
        <v>0</v>
      </c>
    </row>
    <row r="100" spans="5:37" ht="13.5" hidden="1" customHeight="1">
      <c r="E100" s="48" t="s">
        <v>62</v>
      </c>
      <c r="F100" s="50">
        <f t="shared" si="24"/>
        <v>0</v>
      </c>
      <c r="G100" s="50">
        <f t="shared" si="24"/>
        <v>0</v>
      </c>
      <c r="H100" s="50">
        <f t="shared" si="24"/>
        <v>0</v>
      </c>
      <c r="I100" s="50">
        <f t="shared" si="24"/>
        <v>0</v>
      </c>
      <c r="J100" s="50">
        <f t="shared" si="24"/>
        <v>0</v>
      </c>
      <c r="K100" s="50">
        <f t="shared" si="24"/>
        <v>0</v>
      </c>
      <c r="L100" s="50">
        <f t="shared" si="24"/>
        <v>0</v>
      </c>
      <c r="M100" s="50">
        <f t="shared" si="24"/>
        <v>0</v>
      </c>
      <c r="N100" s="50">
        <f t="shared" si="24"/>
        <v>0</v>
      </c>
      <c r="O100" s="50">
        <f t="shared" si="24"/>
        <v>0</v>
      </c>
      <c r="P100" s="50">
        <f t="shared" si="24"/>
        <v>0</v>
      </c>
      <c r="Q100" s="50">
        <f t="shared" si="24"/>
        <v>0</v>
      </c>
      <c r="R100" s="50">
        <f t="shared" si="24"/>
        <v>0</v>
      </c>
      <c r="S100" s="50">
        <f t="shared" si="24"/>
        <v>0</v>
      </c>
      <c r="T100" s="50">
        <f t="shared" si="24"/>
        <v>0</v>
      </c>
      <c r="U100" s="50">
        <f t="shared" si="24"/>
        <v>0</v>
      </c>
      <c r="V100" s="50">
        <f t="shared" si="24"/>
        <v>0</v>
      </c>
      <c r="W100" s="50">
        <f t="shared" si="24"/>
        <v>0</v>
      </c>
      <c r="X100" s="50">
        <f t="shared" si="24"/>
        <v>0</v>
      </c>
      <c r="Y100" s="50">
        <f t="shared" si="24"/>
        <v>0</v>
      </c>
      <c r="Z100" s="50">
        <f t="shared" si="24"/>
        <v>0</v>
      </c>
      <c r="AA100" s="50">
        <f t="shared" si="24"/>
        <v>0</v>
      </c>
      <c r="AB100" s="50">
        <f t="shared" si="24"/>
        <v>0</v>
      </c>
      <c r="AC100" s="50">
        <f t="shared" si="24"/>
        <v>0</v>
      </c>
      <c r="AD100" s="50">
        <f t="shared" si="24"/>
        <v>0</v>
      </c>
      <c r="AE100" s="50">
        <f t="shared" si="24"/>
        <v>0</v>
      </c>
      <c r="AF100" s="50">
        <f t="shared" si="24"/>
        <v>0</v>
      </c>
      <c r="AG100" s="50">
        <f t="shared" si="24"/>
        <v>0</v>
      </c>
      <c r="AH100" s="50">
        <f t="shared" si="24"/>
        <v>0</v>
      </c>
      <c r="AI100" s="50">
        <f t="shared" si="24"/>
        <v>0</v>
      </c>
      <c r="AJ100" s="50">
        <f t="shared" si="24"/>
        <v>0</v>
      </c>
      <c r="AK100" s="50">
        <f>COUNTIF(F100:AJ100,1)</f>
        <v>0</v>
      </c>
    </row>
    <row r="101" spans="5:37" ht="13.5" hidden="1" customHeight="1">
      <c r="E101" s="48" t="s">
        <v>63</v>
      </c>
      <c r="F101" s="50">
        <f t="shared" si="24"/>
        <v>0</v>
      </c>
      <c r="G101" s="50">
        <f t="shared" si="24"/>
        <v>0</v>
      </c>
      <c r="H101" s="50">
        <f t="shared" si="24"/>
        <v>0</v>
      </c>
      <c r="I101" s="50">
        <f t="shared" si="24"/>
        <v>0</v>
      </c>
      <c r="J101" s="50">
        <f t="shared" si="24"/>
        <v>0</v>
      </c>
      <c r="K101" s="50">
        <f t="shared" si="24"/>
        <v>0</v>
      </c>
      <c r="L101" s="50">
        <f t="shared" si="24"/>
        <v>0</v>
      </c>
      <c r="M101" s="50">
        <f t="shared" si="24"/>
        <v>0</v>
      </c>
      <c r="N101" s="50">
        <f t="shared" si="24"/>
        <v>0</v>
      </c>
      <c r="O101" s="50">
        <f t="shared" si="24"/>
        <v>0</v>
      </c>
      <c r="P101" s="50">
        <f t="shared" si="24"/>
        <v>0</v>
      </c>
      <c r="Q101" s="50">
        <f t="shared" si="24"/>
        <v>0</v>
      </c>
      <c r="R101" s="50">
        <f t="shared" si="24"/>
        <v>0</v>
      </c>
      <c r="S101" s="50">
        <f t="shared" si="24"/>
        <v>0</v>
      </c>
      <c r="T101" s="50">
        <f t="shared" si="24"/>
        <v>0</v>
      </c>
      <c r="U101" s="50">
        <f t="shared" si="24"/>
        <v>0</v>
      </c>
      <c r="V101" s="50">
        <f t="shared" si="24"/>
        <v>0</v>
      </c>
      <c r="W101" s="50">
        <f t="shared" si="24"/>
        <v>0</v>
      </c>
      <c r="X101" s="50">
        <f t="shared" si="24"/>
        <v>0</v>
      </c>
      <c r="Y101" s="50">
        <f t="shared" si="24"/>
        <v>0</v>
      </c>
      <c r="Z101" s="50">
        <f t="shared" si="24"/>
        <v>0</v>
      </c>
      <c r="AA101" s="50">
        <f t="shared" si="24"/>
        <v>0</v>
      </c>
      <c r="AB101" s="50">
        <f t="shared" si="24"/>
        <v>0</v>
      </c>
      <c r="AC101" s="50">
        <f t="shared" si="24"/>
        <v>0</v>
      </c>
      <c r="AD101" s="50">
        <f t="shared" si="24"/>
        <v>0</v>
      </c>
      <c r="AE101" s="50">
        <f t="shared" si="24"/>
        <v>0</v>
      </c>
      <c r="AF101" s="50">
        <f t="shared" si="24"/>
        <v>0</v>
      </c>
      <c r="AG101" s="50">
        <f t="shared" si="24"/>
        <v>0</v>
      </c>
      <c r="AH101" s="50">
        <f t="shared" si="24"/>
        <v>0</v>
      </c>
      <c r="AI101" s="50">
        <f t="shared" si="24"/>
        <v>0</v>
      </c>
      <c r="AJ101" s="50">
        <f t="shared" si="24"/>
        <v>0</v>
      </c>
      <c r="AK101" s="50">
        <f>COUNTIF(F101:AJ101,1)</f>
        <v>0</v>
      </c>
    </row>
    <row r="102" spans="5:37" ht="13.5" hidden="1" customHeight="1">
      <c r="E102" s="48" t="s">
        <v>64</v>
      </c>
      <c r="F102" s="50">
        <f t="shared" si="24"/>
        <v>0</v>
      </c>
      <c r="G102" s="50">
        <f t="shared" si="24"/>
        <v>0</v>
      </c>
      <c r="H102" s="50">
        <f t="shared" si="24"/>
        <v>0</v>
      </c>
      <c r="I102" s="50">
        <f t="shared" si="24"/>
        <v>0</v>
      </c>
      <c r="J102" s="50">
        <f t="shared" si="24"/>
        <v>0</v>
      </c>
      <c r="K102" s="50">
        <f t="shared" si="24"/>
        <v>0</v>
      </c>
      <c r="L102" s="50">
        <f t="shared" si="24"/>
        <v>0</v>
      </c>
      <c r="M102" s="50">
        <f t="shared" si="24"/>
        <v>0</v>
      </c>
      <c r="N102" s="50">
        <f t="shared" si="24"/>
        <v>0</v>
      </c>
      <c r="O102" s="50">
        <f t="shared" si="24"/>
        <v>0</v>
      </c>
      <c r="P102" s="50">
        <f t="shared" si="24"/>
        <v>0</v>
      </c>
      <c r="Q102" s="50">
        <f t="shared" si="24"/>
        <v>0</v>
      </c>
      <c r="R102" s="50">
        <f t="shared" si="24"/>
        <v>0</v>
      </c>
      <c r="S102" s="50">
        <f t="shared" si="24"/>
        <v>0</v>
      </c>
      <c r="T102" s="50">
        <f t="shared" si="24"/>
        <v>0</v>
      </c>
      <c r="U102" s="50">
        <f t="shared" si="24"/>
        <v>0</v>
      </c>
      <c r="V102" s="50">
        <f t="shared" si="24"/>
        <v>0</v>
      </c>
      <c r="W102" s="50">
        <f t="shared" si="24"/>
        <v>0</v>
      </c>
      <c r="X102" s="50">
        <f t="shared" si="24"/>
        <v>0</v>
      </c>
      <c r="Y102" s="50">
        <f t="shared" si="24"/>
        <v>0</v>
      </c>
      <c r="Z102" s="50">
        <f t="shared" si="24"/>
        <v>0</v>
      </c>
      <c r="AA102" s="50">
        <f t="shared" si="24"/>
        <v>0</v>
      </c>
      <c r="AB102" s="50">
        <f t="shared" si="24"/>
        <v>0</v>
      </c>
      <c r="AC102" s="50">
        <f t="shared" si="24"/>
        <v>0</v>
      </c>
      <c r="AD102" s="50">
        <f t="shared" si="24"/>
        <v>0</v>
      </c>
      <c r="AE102" s="50">
        <f t="shared" si="24"/>
        <v>0</v>
      </c>
      <c r="AF102" s="50">
        <f t="shared" si="24"/>
        <v>0</v>
      </c>
      <c r="AG102" s="50">
        <f t="shared" si="24"/>
        <v>0</v>
      </c>
      <c r="AH102" s="50">
        <f t="shared" si="24"/>
        <v>0</v>
      </c>
      <c r="AI102" s="50">
        <f t="shared" si="24"/>
        <v>0</v>
      </c>
      <c r="AJ102" s="50">
        <f t="shared" si="24"/>
        <v>0</v>
      </c>
      <c r="AK102" s="50">
        <f>COUNTIF(F102:AJ102,1)</f>
        <v>0</v>
      </c>
    </row>
    <row r="103" spans="5:37" ht="13.5" hidden="1" customHeight="1">
      <c r="E103" s="48" t="s">
        <v>65</v>
      </c>
      <c r="F103" s="50">
        <f t="shared" si="24"/>
        <v>0</v>
      </c>
      <c r="G103" s="50">
        <f t="shared" si="24"/>
        <v>0</v>
      </c>
      <c r="H103" s="50">
        <f t="shared" si="24"/>
        <v>0</v>
      </c>
      <c r="I103" s="50">
        <f t="shared" si="24"/>
        <v>0</v>
      </c>
      <c r="J103" s="50">
        <f t="shared" si="24"/>
        <v>0</v>
      </c>
      <c r="K103" s="50">
        <f t="shared" si="24"/>
        <v>0</v>
      </c>
      <c r="L103" s="50">
        <f t="shared" si="24"/>
        <v>0</v>
      </c>
      <c r="M103" s="50">
        <f t="shared" si="24"/>
        <v>0</v>
      </c>
      <c r="N103" s="50">
        <f t="shared" si="24"/>
        <v>0</v>
      </c>
      <c r="O103" s="50">
        <f t="shared" si="24"/>
        <v>0</v>
      </c>
      <c r="P103" s="50">
        <f t="shared" si="24"/>
        <v>0</v>
      </c>
      <c r="Q103" s="50">
        <f t="shared" si="24"/>
        <v>0</v>
      </c>
      <c r="R103" s="50">
        <f t="shared" si="24"/>
        <v>0</v>
      </c>
      <c r="S103" s="50">
        <f t="shared" si="24"/>
        <v>0</v>
      </c>
      <c r="T103" s="50">
        <f t="shared" si="24"/>
        <v>0</v>
      </c>
      <c r="U103" s="50">
        <f t="shared" si="24"/>
        <v>0</v>
      </c>
      <c r="V103" s="50">
        <f t="shared" si="24"/>
        <v>0</v>
      </c>
      <c r="W103" s="50">
        <f t="shared" si="24"/>
        <v>0</v>
      </c>
      <c r="X103" s="50">
        <f t="shared" si="24"/>
        <v>0</v>
      </c>
      <c r="Y103" s="50">
        <f t="shared" si="24"/>
        <v>0</v>
      </c>
      <c r="Z103" s="50">
        <f t="shared" si="24"/>
        <v>0</v>
      </c>
      <c r="AA103" s="50">
        <f t="shared" si="24"/>
        <v>0</v>
      </c>
      <c r="AB103" s="50">
        <f t="shared" si="24"/>
        <v>0</v>
      </c>
      <c r="AC103" s="50">
        <f t="shared" si="24"/>
        <v>0</v>
      </c>
      <c r="AD103" s="50">
        <f t="shared" si="24"/>
        <v>0</v>
      </c>
      <c r="AE103" s="50">
        <f t="shared" si="24"/>
        <v>0</v>
      </c>
      <c r="AF103" s="50">
        <f t="shared" si="24"/>
        <v>0</v>
      </c>
      <c r="AG103" s="50">
        <f t="shared" si="24"/>
        <v>0</v>
      </c>
      <c r="AH103" s="50">
        <f t="shared" si="24"/>
        <v>0</v>
      </c>
      <c r="AI103" s="50">
        <f t="shared" si="24"/>
        <v>0</v>
      </c>
      <c r="AJ103" s="50">
        <f t="shared" si="24"/>
        <v>0</v>
      </c>
      <c r="AK103" s="50">
        <f>COUNTIF(F103:AJ103,1)</f>
        <v>0</v>
      </c>
    </row>
    <row r="104" spans="5:37" ht="13.5" hidden="1" customHeight="1">
      <c r="E104" s="48" t="s">
        <v>66</v>
      </c>
      <c r="F104" s="50">
        <f t="shared" si="24"/>
        <v>0</v>
      </c>
      <c r="G104" s="50">
        <f t="shared" si="24"/>
        <v>0</v>
      </c>
      <c r="H104" s="50">
        <f t="shared" si="24"/>
        <v>0</v>
      </c>
      <c r="I104" s="50">
        <f t="shared" si="24"/>
        <v>0</v>
      </c>
      <c r="J104" s="50">
        <f t="shared" si="24"/>
        <v>0</v>
      </c>
      <c r="K104" s="50">
        <f t="shared" si="24"/>
        <v>0</v>
      </c>
      <c r="L104" s="50">
        <f t="shared" si="24"/>
        <v>0</v>
      </c>
      <c r="M104" s="50">
        <f t="shared" si="24"/>
        <v>0</v>
      </c>
      <c r="N104" s="50">
        <f t="shared" si="24"/>
        <v>0</v>
      </c>
      <c r="O104" s="50">
        <f t="shared" si="24"/>
        <v>0</v>
      </c>
      <c r="P104" s="50">
        <f t="shared" si="24"/>
        <v>0</v>
      </c>
      <c r="Q104" s="50">
        <f t="shared" si="24"/>
        <v>0</v>
      </c>
      <c r="R104" s="50">
        <f t="shared" si="24"/>
        <v>0</v>
      </c>
      <c r="S104" s="50">
        <f t="shared" si="24"/>
        <v>0</v>
      </c>
      <c r="T104" s="50">
        <f t="shared" si="24"/>
        <v>0</v>
      </c>
      <c r="U104" s="50">
        <f t="shared" si="24"/>
        <v>0</v>
      </c>
      <c r="V104" s="50">
        <f t="shared" si="24"/>
        <v>0</v>
      </c>
      <c r="W104" s="50">
        <f t="shared" si="24"/>
        <v>0</v>
      </c>
      <c r="X104" s="50">
        <f t="shared" si="24"/>
        <v>0</v>
      </c>
      <c r="Y104" s="50">
        <f t="shared" si="24"/>
        <v>0</v>
      </c>
      <c r="Z104" s="50">
        <f t="shared" si="24"/>
        <v>0</v>
      </c>
      <c r="AA104" s="50">
        <f t="shared" si="24"/>
        <v>0</v>
      </c>
      <c r="AB104" s="50">
        <f t="shared" si="24"/>
        <v>0</v>
      </c>
      <c r="AC104" s="50">
        <f t="shared" si="24"/>
        <v>0</v>
      </c>
      <c r="AD104" s="50">
        <f t="shared" si="24"/>
        <v>0</v>
      </c>
      <c r="AE104" s="50">
        <f t="shared" si="24"/>
        <v>0</v>
      </c>
      <c r="AF104" s="50">
        <f t="shared" si="24"/>
        <v>0</v>
      </c>
      <c r="AG104" s="50">
        <f t="shared" si="24"/>
        <v>0</v>
      </c>
      <c r="AH104" s="50">
        <f t="shared" si="24"/>
        <v>0</v>
      </c>
      <c r="AI104" s="50">
        <f t="shared" si="24"/>
        <v>0</v>
      </c>
      <c r="AJ104" s="50">
        <f t="shared" si="24"/>
        <v>0</v>
      </c>
      <c r="AK104" s="50">
        <f t="shared" si="23"/>
        <v>0</v>
      </c>
    </row>
    <row r="105" spans="5:37" ht="13.5" hidden="1" customHeight="1">
      <c r="E105" s="48" t="s">
        <v>67</v>
      </c>
      <c r="F105" s="50">
        <f t="shared" si="24"/>
        <v>0</v>
      </c>
      <c r="G105" s="50">
        <f t="shared" si="24"/>
        <v>0</v>
      </c>
      <c r="H105" s="50">
        <f t="shared" si="24"/>
        <v>0</v>
      </c>
      <c r="I105" s="50">
        <f t="shared" si="24"/>
        <v>0</v>
      </c>
      <c r="J105" s="50">
        <f t="shared" si="24"/>
        <v>0</v>
      </c>
      <c r="K105" s="50">
        <f t="shared" si="24"/>
        <v>0</v>
      </c>
      <c r="L105" s="50">
        <f t="shared" si="24"/>
        <v>0</v>
      </c>
      <c r="M105" s="50">
        <f t="shared" si="24"/>
        <v>0</v>
      </c>
      <c r="N105" s="50">
        <f t="shared" si="24"/>
        <v>0</v>
      </c>
      <c r="O105" s="50">
        <f t="shared" si="24"/>
        <v>0</v>
      </c>
      <c r="P105" s="50">
        <f t="shared" si="24"/>
        <v>0</v>
      </c>
      <c r="Q105" s="50">
        <f t="shared" si="24"/>
        <v>0</v>
      </c>
      <c r="R105" s="50">
        <f t="shared" si="24"/>
        <v>0</v>
      </c>
      <c r="S105" s="50">
        <f t="shared" si="24"/>
        <v>0</v>
      </c>
      <c r="T105" s="50">
        <f t="shared" si="24"/>
        <v>0</v>
      </c>
      <c r="U105" s="50">
        <f t="shared" si="24"/>
        <v>0</v>
      </c>
      <c r="V105" s="50">
        <f t="shared" si="24"/>
        <v>0</v>
      </c>
      <c r="W105" s="50">
        <f t="shared" si="24"/>
        <v>0</v>
      </c>
      <c r="X105" s="50">
        <f t="shared" si="24"/>
        <v>0</v>
      </c>
      <c r="Y105" s="50">
        <f t="shared" si="24"/>
        <v>0</v>
      </c>
      <c r="Z105" s="50">
        <f t="shared" si="24"/>
        <v>0</v>
      </c>
      <c r="AA105" s="50">
        <f t="shared" si="24"/>
        <v>0</v>
      </c>
      <c r="AB105" s="50">
        <f t="shared" si="24"/>
        <v>0</v>
      </c>
      <c r="AC105" s="50">
        <f t="shared" si="24"/>
        <v>0</v>
      </c>
      <c r="AD105" s="50">
        <f t="shared" si="24"/>
        <v>0</v>
      </c>
      <c r="AE105" s="50">
        <f t="shared" si="24"/>
        <v>0</v>
      </c>
      <c r="AF105" s="50">
        <f t="shared" si="24"/>
        <v>0</v>
      </c>
      <c r="AG105" s="50">
        <f t="shared" si="24"/>
        <v>0</v>
      </c>
      <c r="AH105" s="50">
        <f t="shared" si="24"/>
        <v>0</v>
      </c>
      <c r="AI105" s="50">
        <f t="shared" si="24"/>
        <v>0</v>
      </c>
      <c r="AJ105" s="50">
        <f t="shared" si="24"/>
        <v>0</v>
      </c>
      <c r="AK105" s="50">
        <f t="shared" si="23"/>
        <v>0</v>
      </c>
    </row>
    <row r="106" spans="5:37" ht="13.5" hidden="1" customHeight="1">
      <c r="E106" s="48" t="s">
        <v>68</v>
      </c>
      <c r="F106" s="50">
        <f t="shared" si="24"/>
        <v>0</v>
      </c>
      <c r="G106" s="50">
        <f t="shared" si="24"/>
        <v>0</v>
      </c>
      <c r="H106" s="50">
        <f t="shared" si="24"/>
        <v>0</v>
      </c>
      <c r="I106" s="50">
        <f t="shared" si="24"/>
        <v>0</v>
      </c>
      <c r="J106" s="50">
        <f t="shared" si="24"/>
        <v>0</v>
      </c>
      <c r="K106" s="50">
        <f t="shared" si="24"/>
        <v>0</v>
      </c>
      <c r="L106" s="50">
        <f t="shared" si="24"/>
        <v>0</v>
      </c>
      <c r="M106" s="50">
        <f t="shared" si="24"/>
        <v>0</v>
      </c>
      <c r="N106" s="50">
        <f t="shared" si="24"/>
        <v>0</v>
      </c>
      <c r="O106" s="50">
        <f t="shared" si="24"/>
        <v>0</v>
      </c>
      <c r="P106" s="50">
        <f t="shared" si="24"/>
        <v>0</v>
      </c>
      <c r="Q106" s="50">
        <f t="shared" si="24"/>
        <v>0</v>
      </c>
      <c r="R106" s="50">
        <f t="shared" si="24"/>
        <v>0</v>
      </c>
      <c r="S106" s="50">
        <f t="shared" si="24"/>
        <v>0</v>
      </c>
      <c r="T106" s="50">
        <f t="shared" si="24"/>
        <v>0</v>
      </c>
      <c r="U106" s="50">
        <f t="shared" si="24"/>
        <v>0</v>
      </c>
      <c r="V106" s="50">
        <f t="shared" si="24"/>
        <v>0</v>
      </c>
      <c r="W106" s="50">
        <f t="shared" si="24"/>
        <v>0</v>
      </c>
      <c r="X106" s="50">
        <f t="shared" si="24"/>
        <v>0</v>
      </c>
      <c r="Y106" s="50">
        <f t="shared" si="24"/>
        <v>0</v>
      </c>
      <c r="Z106" s="50">
        <f t="shared" si="24"/>
        <v>0</v>
      </c>
      <c r="AA106" s="50">
        <f t="shared" si="24"/>
        <v>0</v>
      </c>
      <c r="AB106" s="50">
        <f t="shared" si="24"/>
        <v>0</v>
      </c>
      <c r="AC106" s="50">
        <f t="shared" si="24"/>
        <v>0</v>
      </c>
      <c r="AD106" s="50">
        <f t="shared" si="24"/>
        <v>0</v>
      </c>
      <c r="AE106" s="50">
        <f t="shared" si="24"/>
        <v>0</v>
      </c>
      <c r="AF106" s="50">
        <f t="shared" si="24"/>
        <v>0</v>
      </c>
      <c r="AG106" s="50">
        <f t="shared" si="24"/>
        <v>0</v>
      </c>
      <c r="AH106" s="50">
        <f t="shared" si="24"/>
        <v>0</v>
      </c>
      <c r="AI106" s="50">
        <f t="shared" si="24"/>
        <v>0</v>
      </c>
      <c r="AJ106" s="50">
        <f t="shared" si="24"/>
        <v>0</v>
      </c>
      <c r="AK106" s="50">
        <f t="shared" si="23"/>
        <v>0</v>
      </c>
    </row>
    <row r="107" spans="5:37" ht="13.5" customHeight="1"/>
  </sheetData>
  <sheetProtection formatCells="0"/>
  <mergeCells count="504">
    <mergeCell ref="BF37:BF38"/>
    <mergeCell ref="BF39:BF40"/>
    <mergeCell ref="BF41:BF42"/>
    <mergeCell ref="BF43:BF44"/>
    <mergeCell ref="BF45:BF46"/>
    <mergeCell ref="BF47:BF48"/>
    <mergeCell ref="BF49:BF50"/>
    <mergeCell ref="BF51:BF52"/>
    <mergeCell ref="BF53:BF54"/>
    <mergeCell ref="BF3:BG3"/>
    <mergeCell ref="BF5:BG5"/>
    <mergeCell ref="BF7:BF8"/>
    <mergeCell ref="BF9:BF10"/>
    <mergeCell ref="BF11:BF12"/>
    <mergeCell ref="BF13:BF14"/>
    <mergeCell ref="BF15:BF16"/>
    <mergeCell ref="BF17:BF18"/>
    <mergeCell ref="BF19:BF20"/>
    <mergeCell ref="AR63:AT63"/>
    <mergeCell ref="AR55:AT56"/>
    <mergeCell ref="AU55:AU56"/>
    <mergeCell ref="AV55:AV56"/>
    <mergeCell ref="AW55:AW56"/>
    <mergeCell ref="AX55:AX56"/>
    <mergeCell ref="AY55:AY56"/>
    <mergeCell ref="AZ55:AZ56"/>
    <mergeCell ref="AZ53:AZ54"/>
    <mergeCell ref="AR62:AT62"/>
    <mergeCell ref="BA53:BA54"/>
    <mergeCell ref="BB53:BB54"/>
    <mergeCell ref="BC53:BC54"/>
    <mergeCell ref="BD53:BD54"/>
    <mergeCell ref="BE53:BE54"/>
    <mergeCell ref="BG53:BG54"/>
    <mergeCell ref="AT51:AT52"/>
    <mergeCell ref="AU51:AU52"/>
    <mergeCell ref="AV51:AV52"/>
    <mergeCell ref="AW51:AW52"/>
    <mergeCell ref="AX51:AX52"/>
    <mergeCell ref="AY51:AY52"/>
    <mergeCell ref="AZ51:AZ52"/>
    <mergeCell ref="BA51:BA52"/>
    <mergeCell ref="BB51:BB52"/>
    <mergeCell ref="BC51:BC52"/>
    <mergeCell ref="BD51:BD52"/>
    <mergeCell ref="BE51:BE52"/>
    <mergeCell ref="BG51:BG52"/>
    <mergeCell ref="BD57:BD58"/>
    <mergeCell ref="BE57:BE58"/>
    <mergeCell ref="BG57:BG58"/>
    <mergeCell ref="AZ57:AZ58"/>
    <mergeCell ref="BA57:BA58"/>
    <mergeCell ref="BB57:BB58"/>
    <mergeCell ref="BC57:BC58"/>
    <mergeCell ref="BA55:BA56"/>
    <mergeCell ref="BB55:BB56"/>
    <mergeCell ref="BC55:BC56"/>
    <mergeCell ref="BD55:BD56"/>
    <mergeCell ref="BE55:BE56"/>
    <mergeCell ref="BG55:BG56"/>
    <mergeCell ref="BF55:BF56"/>
    <mergeCell ref="BF57:BF58"/>
    <mergeCell ref="C50:F50"/>
    <mergeCell ref="AR59:AT59"/>
    <mergeCell ref="A52:E55"/>
    <mergeCell ref="W52:Y52"/>
    <mergeCell ref="AR60:AT60"/>
    <mergeCell ref="W53:Y53"/>
    <mergeCell ref="AR61:AT61"/>
    <mergeCell ref="AX57:AX58"/>
    <mergeCell ref="AY57:AY58"/>
    <mergeCell ref="AS49:AS50"/>
    <mergeCell ref="AT49:AT50"/>
    <mergeCell ref="AU49:AU50"/>
    <mergeCell ref="AV49:AV50"/>
    <mergeCell ref="AW49:AW50"/>
    <mergeCell ref="W54:Y54"/>
    <mergeCell ref="AS53:AS54"/>
    <mergeCell ref="AT53:AT54"/>
    <mergeCell ref="AU53:AU54"/>
    <mergeCell ref="AV53:AV54"/>
    <mergeCell ref="AW53:AW54"/>
    <mergeCell ref="AX53:AX54"/>
    <mergeCell ref="AY53:AY54"/>
    <mergeCell ref="W55:Y55"/>
    <mergeCell ref="BE47:BE48"/>
    <mergeCell ref="BG47:BG48"/>
    <mergeCell ref="C48:D48"/>
    <mergeCell ref="C49:D49"/>
    <mergeCell ref="AR57:AT58"/>
    <mergeCell ref="AU57:AU58"/>
    <mergeCell ref="AV57:AV58"/>
    <mergeCell ref="AW57:AW58"/>
    <mergeCell ref="AW47:AW48"/>
    <mergeCell ref="AX47:AX48"/>
    <mergeCell ref="AY47:AY48"/>
    <mergeCell ref="AZ47:AZ48"/>
    <mergeCell ref="BA47:BA48"/>
    <mergeCell ref="BB47:BB48"/>
    <mergeCell ref="AX49:AX50"/>
    <mergeCell ref="AY49:AY50"/>
    <mergeCell ref="AZ49:AZ50"/>
    <mergeCell ref="BA49:BA50"/>
    <mergeCell ref="BB49:BB50"/>
    <mergeCell ref="BC49:BC50"/>
    <mergeCell ref="BD49:BD50"/>
    <mergeCell ref="BE49:BE50"/>
    <mergeCell ref="BG49:BG50"/>
    <mergeCell ref="AS51:AS52"/>
    <mergeCell ref="BC45:BC46"/>
    <mergeCell ref="BD45:BD46"/>
    <mergeCell ref="BE45:BE46"/>
    <mergeCell ref="BG45:BG46"/>
    <mergeCell ref="C46:D46"/>
    <mergeCell ref="C47:D47"/>
    <mergeCell ref="AS47:AS48"/>
    <mergeCell ref="AT47:AT48"/>
    <mergeCell ref="AU47:AU48"/>
    <mergeCell ref="AV47:AV48"/>
    <mergeCell ref="AW45:AW46"/>
    <mergeCell ref="AX45:AX46"/>
    <mergeCell ref="AY45:AY46"/>
    <mergeCell ref="AZ45:AZ46"/>
    <mergeCell ref="BA45:BA46"/>
    <mergeCell ref="BB45:BB46"/>
    <mergeCell ref="AN45:AN47"/>
    <mergeCell ref="AO45:AO47"/>
    <mergeCell ref="AS45:AS46"/>
    <mergeCell ref="AT45:AT46"/>
    <mergeCell ref="AU45:AU46"/>
    <mergeCell ref="AV45:AV46"/>
    <mergeCell ref="BC47:BC48"/>
    <mergeCell ref="BD47:BD48"/>
    <mergeCell ref="BD43:BD44"/>
    <mergeCell ref="BE43:BE44"/>
    <mergeCell ref="BG43:BG44"/>
    <mergeCell ref="C44:D44"/>
    <mergeCell ref="AV43:AV44"/>
    <mergeCell ref="AW43:AW44"/>
    <mergeCell ref="AX43:AX44"/>
    <mergeCell ref="AY43:AY44"/>
    <mergeCell ref="AZ43:AZ44"/>
    <mergeCell ref="BA43:BA44"/>
    <mergeCell ref="BE41:BE42"/>
    <mergeCell ref="BG41:BG42"/>
    <mergeCell ref="C42:D42"/>
    <mergeCell ref="AM42:AM44"/>
    <mergeCell ref="AN42:AN44"/>
    <mergeCell ref="AO42:AO44"/>
    <mergeCell ref="C43:D43"/>
    <mergeCell ref="AS43:AS44"/>
    <mergeCell ref="AT43:AT44"/>
    <mergeCell ref="AU43:AU44"/>
    <mergeCell ref="AY41:AY42"/>
    <mergeCell ref="AZ41:AZ42"/>
    <mergeCell ref="BA41:BA42"/>
    <mergeCell ref="BB41:BB42"/>
    <mergeCell ref="BC41:BC42"/>
    <mergeCell ref="BD41:BD42"/>
    <mergeCell ref="AS41:AS42"/>
    <mergeCell ref="AT41:AT42"/>
    <mergeCell ref="AU41:AU42"/>
    <mergeCell ref="AV41:AV42"/>
    <mergeCell ref="AW41:AW42"/>
    <mergeCell ref="AX41:AX42"/>
    <mergeCell ref="BB43:BB44"/>
    <mergeCell ref="BC43:BC44"/>
    <mergeCell ref="BA39:BA40"/>
    <mergeCell ref="BB39:BB40"/>
    <mergeCell ref="BC39:BC40"/>
    <mergeCell ref="BD39:BD40"/>
    <mergeCell ref="BE39:BE40"/>
    <mergeCell ref="BG39:BG40"/>
    <mergeCell ref="AU39:AU40"/>
    <mergeCell ref="AV39:AV40"/>
    <mergeCell ref="AW39:AW40"/>
    <mergeCell ref="AX39:AX40"/>
    <mergeCell ref="AY39:AY40"/>
    <mergeCell ref="AZ39:AZ40"/>
    <mergeCell ref="BE37:BE38"/>
    <mergeCell ref="BG37:BG38"/>
    <mergeCell ref="C38:D38"/>
    <mergeCell ref="C39:D39"/>
    <mergeCell ref="AM39:AM41"/>
    <mergeCell ref="AN39:AN41"/>
    <mergeCell ref="AO39:AO41"/>
    <mergeCell ref="AR39:AR48"/>
    <mergeCell ref="AS39:AS40"/>
    <mergeCell ref="AT39:AT40"/>
    <mergeCell ref="AY37:AY38"/>
    <mergeCell ref="AZ37:AZ38"/>
    <mergeCell ref="BA37:BA38"/>
    <mergeCell ref="BB37:BB38"/>
    <mergeCell ref="BC37:BC38"/>
    <mergeCell ref="BD37:BD38"/>
    <mergeCell ref="AS37:AS38"/>
    <mergeCell ref="AT37:AT38"/>
    <mergeCell ref="AU37:AU38"/>
    <mergeCell ref="AV37:AV38"/>
    <mergeCell ref="AW37:AW38"/>
    <mergeCell ref="AX37:AX38"/>
    <mergeCell ref="AL36:AL47"/>
    <mergeCell ref="AM36:AM38"/>
    <mergeCell ref="BB35:BB36"/>
    <mergeCell ref="BC35:BC36"/>
    <mergeCell ref="BD35:BD36"/>
    <mergeCell ref="BE35:BE36"/>
    <mergeCell ref="BG35:BG36"/>
    <mergeCell ref="AU35:AU36"/>
    <mergeCell ref="AV35:AV36"/>
    <mergeCell ref="AW35:AW36"/>
    <mergeCell ref="AX35:AX36"/>
    <mergeCell ref="AY35:AY36"/>
    <mergeCell ref="AZ35:AZ36"/>
    <mergeCell ref="BA35:BA36"/>
    <mergeCell ref="BF35:BF36"/>
    <mergeCell ref="A35:B36"/>
    <mergeCell ref="C35:D36"/>
    <mergeCell ref="E35:E36"/>
    <mergeCell ref="F35:F36"/>
    <mergeCell ref="G35:AK35"/>
    <mergeCell ref="AS35:AS36"/>
    <mergeCell ref="AT35:AT36"/>
    <mergeCell ref="AX33:AX34"/>
    <mergeCell ref="AY33:AY34"/>
    <mergeCell ref="AN36:AN38"/>
    <mergeCell ref="AO36:AO38"/>
    <mergeCell ref="A37:B50"/>
    <mergeCell ref="C37:D37"/>
    <mergeCell ref="C40:D40"/>
    <mergeCell ref="C41:D41"/>
    <mergeCell ref="C45:D45"/>
    <mergeCell ref="AM45:AM47"/>
    <mergeCell ref="A33:F33"/>
    <mergeCell ref="AS33:AS34"/>
    <mergeCell ref="AT33:AT34"/>
    <mergeCell ref="AU33:AU34"/>
    <mergeCell ref="AV33:AV34"/>
    <mergeCell ref="AW33:AW34"/>
    <mergeCell ref="AR49:AR54"/>
    <mergeCell ref="AS27:AS28"/>
    <mergeCell ref="AT27:AT28"/>
    <mergeCell ref="AU27:AU28"/>
    <mergeCell ref="AV27:AV28"/>
    <mergeCell ref="AW27:AW28"/>
    <mergeCell ref="AX27:AX28"/>
    <mergeCell ref="AY27:AY28"/>
    <mergeCell ref="AZ27:AZ28"/>
    <mergeCell ref="AS23:AS24"/>
    <mergeCell ref="AT23:AT24"/>
    <mergeCell ref="AU23:AU24"/>
    <mergeCell ref="AV23:AV24"/>
    <mergeCell ref="AW23:AW24"/>
    <mergeCell ref="AZ33:AZ34"/>
    <mergeCell ref="B31:F31"/>
    <mergeCell ref="AS31:AS32"/>
    <mergeCell ref="AT31:AT32"/>
    <mergeCell ref="AU31:AU32"/>
    <mergeCell ref="AV31:AV32"/>
    <mergeCell ref="AW31:AW32"/>
    <mergeCell ref="AW29:AW30"/>
    <mergeCell ref="AX29:AX30"/>
    <mergeCell ref="AY29:AY30"/>
    <mergeCell ref="A32:F32"/>
    <mergeCell ref="AR29:AR38"/>
    <mergeCell ref="AS29:AS30"/>
    <mergeCell ref="AT29:AT30"/>
    <mergeCell ref="AU29:AU30"/>
    <mergeCell ref="AV29:AV30"/>
    <mergeCell ref="AX31:AX32"/>
    <mergeCell ref="AY31:AY32"/>
    <mergeCell ref="AZ31:AZ32"/>
    <mergeCell ref="A11:A31"/>
    <mergeCell ref="AS11:AS12"/>
    <mergeCell ref="AT11:AT12"/>
    <mergeCell ref="AU11:AU12"/>
    <mergeCell ref="AV11:AV12"/>
    <mergeCell ref="AZ29:AZ30"/>
    <mergeCell ref="BA29:BA30"/>
    <mergeCell ref="BB29:BB30"/>
    <mergeCell ref="BD31:BD32"/>
    <mergeCell ref="BE31:BE32"/>
    <mergeCell ref="BG31:BG32"/>
    <mergeCell ref="BA31:BA32"/>
    <mergeCell ref="BB31:BB32"/>
    <mergeCell ref="BC31:BC32"/>
    <mergeCell ref="BF29:BF30"/>
    <mergeCell ref="BF31:BF32"/>
    <mergeCell ref="BD33:BD34"/>
    <mergeCell ref="BE33:BE34"/>
    <mergeCell ref="BG33:BG34"/>
    <mergeCell ref="BA33:BA34"/>
    <mergeCell ref="BB33:BB34"/>
    <mergeCell ref="BC33:BC34"/>
    <mergeCell ref="BB25:BB26"/>
    <mergeCell ref="BC25:BC26"/>
    <mergeCell ref="BD25:BD26"/>
    <mergeCell ref="BE25:BE26"/>
    <mergeCell ref="BB27:BB28"/>
    <mergeCell ref="BC27:BC28"/>
    <mergeCell ref="BD27:BD28"/>
    <mergeCell ref="BE27:BE28"/>
    <mergeCell ref="BG27:BG28"/>
    <mergeCell ref="BA27:BA28"/>
    <mergeCell ref="BC29:BC30"/>
    <mergeCell ref="BD29:BD30"/>
    <mergeCell ref="BE29:BE30"/>
    <mergeCell ref="BG29:BG30"/>
    <mergeCell ref="BF25:BF26"/>
    <mergeCell ref="BF27:BF28"/>
    <mergeCell ref="BF33:BF34"/>
    <mergeCell ref="BD23:BD24"/>
    <mergeCell ref="BE23:BE24"/>
    <mergeCell ref="BG23:BG24"/>
    <mergeCell ref="AS25:AS26"/>
    <mergeCell ref="AT25:AT26"/>
    <mergeCell ref="AU25:AU26"/>
    <mergeCell ref="AV25:AV26"/>
    <mergeCell ref="AW25:AW26"/>
    <mergeCell ref="AX25:AX26"/>
    <mergeCell ref="AY25:AY26"/>
    <mergeCell ref="AX23:AX24"/>
    <mergeCell ref="AY23:AY24"/>
    <mergeCell ref="AZ23:AZ24"/>
    <mergeCell ref="BA23:BA24"/>
    <mergeCell ref="BB23:BB24"/>
    <mergeCell ref="BC23:BC24"/>
    <mergeCell ref="BG25:BG26"/>
    <mergeCell ref="AZ25:AZ26"/>
    <mergeCell ref="BA25:BA26"/>
    <mergeCell ref="BF23:BF24"/>
    <mergeCell ref="BB19:BB20"/>
    <mergeCell ref="BC19:BC20"/>
    <mergeCell ref="BD19:BD20"/>
    <mergeCell ref="BE19:BE20"/>
    <mergeCell ref="BB21:BB22"/>
    <mergeCell ref="BC21:BC22"/>
    <mergeCell ref="BD21:BD22"/>
    <mergeCell ref="BE21:BE22"/>
    <mergeCell ref="BG21:BG22"/>
    <mergeCell ref="BF21:BF22"/>
    <mergeCell ref="AT21:AT22"/>
    <mergeCell ref="AU21:AU22"/>
    <mergeCell ref="AV21:AV22"/>
    <mergeCell ref="AW21:AW22"/>
    <mergeCell ref="AX21:AX22"/>
    <mergeCell ref="AY21:AY22"/>
    <mergeCell ref="AZ21:AZ22"/>
    <mergeCell ref="BA21:BA22"/>
    <mergeCell ref="AZ19:AZ20"/>
    <mergeCell ref="BA19:BA20"/>
    <mergeCell ref="BE17:BE18"/>
    <mergeCell ref="BG17:BG18"/>
    <mergeCell ref="AR19:AR28"/>
    <mergeCell ref="AS19:AS20"/>
    <mergeCell ref="AT19:AT20"/>
    <mergeCell ref="AU19:AU20"/>
    <mergeCell ref="AV19:AV20"/>
    <mergeCell ref="AW19:AW20"/>
    <mergeCell ref="AX19:AX20"/>
    <mergeCell ref="AY19:AY20"/>
    <mergeCell ref="AY17:AY18"/>
    <mergeCell ref="AZ17:AZ18"/>
    <mergeCell ref="BA17:BA18"/>
    <mergeCell ref="BB17:BB18"/>
    <mergeCell ref="BC17:BC18"/>
    <mergeCell ref="BD17:BD18"/>
    <mergeCell ref="AS17:AS18"/>
    <mergeCell ref="AT17:AT18"/>
    <mergeCell ref="AU17:AU18"/>
    <mergeCell ref="AV17:AV18"/>
    <mergeCell ref="AW17:AW18"/>
    <mergeCell ref="AX17:AX18"/>
    <mergeCell ref="BG19:BG20"/>
    <mergeCell ref="AS21:AS22"/>
    <mergeCell ref="BI11:BL11"/>
    <mergeCell ref="BN12:BN15"/>
    <mergeCell ref="BD13:BD14"/>
    <mergeCell ref="BE13:BE14"/>
    <mergeCell ref="BO12:BO15"/>
    <mergeCell ref="BE15:BE16"/>
    <mergeCell ref="BG15:BG16"/>
    <mergeCell ref="AX11:AX12"/>
    <mergeCell ref="AY11:AY12"/>
    <mergeCell ref="AZ11:AZ12"/>
    <mergeCell ref="BA11:BA12"/>
    <mergeCell ref="BB11:BB12"/>
    <mergeCell ref="BC11:BC12"/>
    <mergeCell ref="BG13:BG14"/>
    <mergeCell ref="AZ13:AZ14"/>
    <mergeCell ref="BA13:BA14"/>
    <mergeCell ref="BB13:BB14"/>
    <mergeCell ref="AZ15:AZ16"/>
    <mergeCell ref="BA15:BA16"/>
    <mergeCell ref="BB15:BB16"/>
    <mergeCell ref="AX15:AX16"/>
    <mergeCell ref="AX13:AX14"/>
    <mergeCell ref="AY13:AY14"/>
    <mergeCell ref="AY15:AY16"/>
    <mergeCell ref="AU13:AU14"/>
    <mergeCell ref="AV13:AV14"/>
    <mergeCell ref="AT7:AT8"/>
    <mergeCell ref="AU7:AU8"/>
    <mergeCell ref="AV7:AV8"/>
    <mergeCell ref="BE9:BE10"/>
    <mergeCell ref="BG9:BG10"/>
    <mergeCell ref="BD11:BD12"/>
    <mergeCell ref="BE11:BE12"/>
    <mergeCell ref="BG11:BG12"/>
    <mergeCell ref="AW7:AW8"/>
    <mergeCell ref="AX7:AX8"/>
    <mergeCell ref="BI9:BJ9"/>
    <mergeCell ref="AY7:AY8"/>
    <mergeCell ref="AZ7:AZ8"/>
    <mergeCell ref="BA7:BA8"/>
    <mergeCell ref="BB7:BB8"/>
    <mergeCell ref="BC7:BC8"/>
    <mergeCell ref="BD7:BD8"/>
    <mergeCell ref="AS7:AS8"/>
    <mergeCell ref="BC15:BC16"/>
    <mergeCell ref="BD15:BD16"/>
    <mergeCell ref="BC13:BC14"/>
    <mergeCell ref="BA9:BA10"/>
    <mergeCell ref="BB9:BB10"/>
    <mergeCell ref="BC9:BC10"/>
    <mergeCell ref="BD9:BD10"/>
    <mergeCell ref="AW11:AW12"/>
    <mergeCell ref="AS15:AS16"/>
    <mergeCell ref="AT15:AT16"/>
    <mergeCell ref="AU15:AU16"/>
    <mergeCell ref="AV15:AV16"/>
    <mergeCell ref="AW15:AW16"/>
    <mergeCell ref="AW13:AW14"/>
    <mergeCell ref="AS13:AS14"/>
    <mergeCell ref="AT13:AT14"/>
    <mergeCell ref="T7:T10"/>
    <mergeCell ref="U7:U10"/>
    <mergeCell ref="V7:V10"/>
    <mergeCell ref="W7:W10"/>
    <mergeCell ref="X7:X10"/>
    <mergeCell ref="AN7:AN10"/>
    <mergeCell ref="AO7:AO10"/>
    <mergeCell ref="AR7:AR8"/>
    <mergeCell ref="CF8:CF10"/>
    <mergeCell ref="AR9:AR18"/>
    <mergeCell ref="AS9:AS10"/>
    <mergeCell ref="AT9:AT10"/>
    <mergeCell ref="AU9:AU10"/>
    <mergeCell ref="AV9:AV10"/>
    <mergeCell ref="AW9:AW10"/>
    <mergeCell ref="AX9:AX10"/>
    <mergeCell ref="AY9:AY10"/>
    <mergeCell ref="AZ9:AZ10"/>
    <mergeCell ref="BE7:BE8"/>
    <mergeCell ref="BG7:BG8"/>
    <mergeCell ref="CB8:CB10"/>
    <mergeCell ref="CC8:CC10"/>
    <mergeCell ref="CD8:CD10"/>
    <mergeCell ref="CE8:CE10"/>
    <mergeCell ref="AF7:AF10"/>
    <mergeCell ref="AG7:AG10"/>
    <mergeCell ref="AH7:AH10"/>
    <mergeCell ref="AI7:AI10"/>
    <mergeCell ref="AJ7:AJ10"/>
    <mergeCell ref="AA7:AA10"/>
    <mergeCell ref="AB7:AB10"/>
    <mergeCell ref="AC7:AC10"/>
    <mergeCell ref="AD7:AD10"/>
    <mergeCell ref="A1:E1"/>
    <mergeCell ref="AN1:AO1"/>
    <mergeCell ref="AV1:AV2"/>
    <mergeCell ref="AW1:AW2"/>
    <mergeCell ref="AN2:AO3"/>
    <mergeCell ref="A3:G5"/>
    <mergeCell ref="H3:Z5"/>
    <mergeCell ref="AS3:AV5"/>
    <mergeCell ref="AW3:BB5"/>
    <mergeCell ref="AM5:AO5"/>
    <mergeCell ref="AB5:AD5"/>
    <mergeCell ref="AE5:AK5"/>
    <mergeCell ref="AK7:AK10"/>
    <mergeCell ref="AL7:AL10"/>
    <mergeCell ref="AM7:AM10"/>
    <mergeCell ref="A7:B10"/>
    <mergeCell ref="C7:C10"/>
    <mergeCell ref="D7:D10"/>
    <mergeCell ref="E7:E10"/>
    <mergeCell ref="F7:F10"/>
    <mergeCell ref="M7:M10"/>
    <mergeCell ref="N7:N10"/>
    <mergeCell ref="O7:O10"/>
    <mergeCell ref="P7:P10"/>
    <mergeCell ref="Q7:Q10"/>
    <mergeCell ref="R7:R10"/>
    <mergeCell ref="G7:G10"/>
    <mergeCell ref="H7:H10"/>
    <mergeCell ref="I7:I10"/>
    <mergeCell ref="J7:J10"/>
    <mergeCell ref="K7:K10"/>
    <mergeCell ref="L7:L10"/>
    <mergeCell ref="Y7:Y10"/>
    <mergeCell ref="S7:S10"/>
    <mergeCell ref="Z7:Z10"/>
    <mergeCell ref="AE7:AE10"/>
  </mergeCells>
  <phoneticPr fontId="5"/>
  <conditionalFormatting sqref="B11:B30">
    <cfRule type="containsBlanks" dxfId="109" priority="24" stopIfTrue="1">
      <formula>LEN(TRIM(B11))=0</formula>
    </cfRule>
  </conditionalFormatting>
  <conditionalFormatting sqref="E11:AK30 F37:AK49">
    <cfRule type="containsBlanks" dxfId="108" priority="16" stopIfTrue="1">
      <formula>LEN(TRIM(E11))=0</formula>
    </cfRule>
  </conditionalFormatting>
  <conditionalFormatting sqref="G53:V53">
    <cfRule type="containsBlanks" dxfId="107" priority="22" stopIfTrue="1">
      <formula>LEN(TRIM(G53))=0</formula>
    </cfRule>
  </conditionalFormatting>
  <conditionalFormatting sqref="G7:AK10 G36:AK36">
    <cfRule type="expression" dxfId="105" priority="13" stopIfTrue="1">
      <formula>WEEKDAY(G7,1)=1</formula>
    </cfRule>
    <cfRule type="expression" dxfId="104" priority="14" stopIfTrue="1">
      <formula>WEEKDAY(G7,1)=7</formula>
    </cfRule>
  </conditionalFormatting>
  <conditionalFormatting sqref="G33:AK33">
    <cfRule type="containsBlanks" dxfId="103" priority="15" stopIfTrue="1">
      <formula>LEN(TRIM(G33))=0</formula>
    </cfRule>
  </conditionalFormatting>
  <conditionalFormatting sqref="AE5 AM5">
    <cfRule type="containsBlanks" dxfId="102" priority="19" stopIfTrue="1">
      <formula>LEN(TRIM(AE5))=0</formula>
    </cfRule>
  </conditionalFormatting>
  <conditionalFormatting sqref="AS9:AS54 AU9:AU54">
    <cfRule type="containsBlanks" dxfId="101" priority="6">
      <formula>LEN(TRIM(AS9))=0</formula>
    </cfRule>
  </conditionalFormatting>
  <conditionalFormatting sqref="AW1:AW2">
    <cfRule type="containsBlanks" dxfId="100" priority="17" stopIfTrue="1">
      <formula>LEN(TRIM(AW1))=0</formula>
    </cfRule>
  </conditionalFormatting>
  <conditionalFormatting sqref="AZ9:AZ28 BB9:BB28 AV9:AV54 BG9:BG54 AX19:AX48 BD19:BE48">
    <cfRule type="containsBlanks" dxfId="99" priority="4">
      <formula>LEN(TRIM(AV9))=0</formula>
    </cfRule>
  </conditionalFormatting>
  <conditionalFormatting sqref="BC19:BC28">
    <cfRule type="containsBlanks" dxfId="98" priority="3" stopIfTrue="1">
      <formula>LEN(TRIM(BC19))=0</formula>
    </cfRule>
  </conditionalFormatting>
  <conditionalFormatting sqref="BF3 BF5">
    <cfRule type="containsBlanks" dxfId="97" priority="5">
      <formula>LEN(TRIM(BF3))=0</formula>
    </cfRule>
  </conditionalFormatting>
  <conditionalFormatting sqref="BF49:BF54">
    <cfRule type="containsBlanks" dxfId="96" priority="2">
      <formula>LEN(TRIM(BF49))=0</formula>
    </cfRule>
  </conditionalFormatting>
  <dataValidations count="5">
    <dataValidation type="list" allowBlank="1" showInputMessage="1" showErrorMessage="1" sqref="B11:B30" xr:uid="{00000000-0002-0000-0200-000000000000}">
      <formula1>"TR,FW1,FW2,FW3,多能工"</formula1>
    </dataValidation>
    <dataValidation type="whole" operator="lessThanOrEqual" allowBlank="1" showInputMessage="1" showErrorMessage="1" error="月当たりの上限額は２万円となります。_x000a_（男性研修生は対象外）" sqref="BE983066:BF983095 BE65562:BF65591 BE131098:BF131127 BE196634:BF196663 BE262170:BF262199 BE327706:BF327735 BE393242:BF393271 BE458778:BF458807 BE524314:BF524343 BE589850:BF589879 BE655386:BF655415 BE720922:BF720951 BE786458:BF786487 BE851994:BF852023 BE917530:BF917559" xr:uid="{00000000-0002-0000-0200-000001000000}">
      <formula1>20000</formula1>
    </dataValidation>
    <dataValidation type="list" allowBlank="1" showInputMessage="1" showErrorMessage="1" sqref="WWP983084:WXT983096 KE37:LI49 UA37:VE49 ADW37:AFA49 ANS37:AOW49 AXO37:AYS49 BHK37:BIO49 BRG37:BSK49 CBC37:CCG49 CKY37:CMC49 CUU37:CVY49 DEQ37:DFU49 DOM37:DPQ49 DYI37:DZM49 EIE37:EJI49 ESA37:ETE49 FBW37:FDA49 FLS37:FMW49 FVO37:FWS49 GFK37:GGO49 GPG37:GQK49 GZC37:HAG49 HIY37:HKC49 HSU37:HTY49 ICQ37:IDU49 IMM37:INQ49 IWI37:IXM49 JGE37:JHI49 JQA37:JRE49 JZW37:KBA49 KJS37:KKW49 KTO37:KUS49 LDK37:LEO49 LNG37:LOK49 LXC37:LYG49 MGY37:MIC49 MQU37:MRY49 NAQ37:NBU49 NKM37:NLQ49 NUI37:NVM49 OEE37:OFI49 OOA37:OPE49 OXW37:OZA49 PHS37:PIW49 PRO37:PSS49 QBK37:QCO49 QLG37:QMK49 QVC37:QWG49 REY37:RGC49 ROU37:RPY49 RYQ37:RZU49 SIM37:SJQ49 SSI37:STM49 TCE37:TDI49 TMA37:TNE49 TVW37:TXA49 UFS37:UGW49 UPO37:UQS49 UZK37:VAO49 VJG37:VKK49 VTC37:VUG49 WCY37:WEC49 WMU37:WNY49 WWQ37:WXU49 F65580:AK65592 KD65580:LH65592 TZ65580:VD65592 ADV65580:AEZ65592 ANR65580:AOV65592 AXN65580:AYR65592 BHJ65580:BIN65592 BRF65580:BSJ65592 CBB65580:CCF65592 CKX65580:CMB65592 CUT65580:CVX65592 DEP65580:DFT65592 DOL65580:DPP65592 DYH65580:DZL65592 EID65580:EJH65592 ERZ65580:ETD65592 FBV65580:FCZ65592 FLR65580:FMV65592 FVN65580:FWR65592 GFJ65580:GGN65592 GPF65580:GQJ65592 GZB65580:HAF65592 HIX65580:HKB65592 HST65580:HTX65592 ICP65580:IDT65592 IML65580:INP65592 IWH65580:IXL65592 JGD65580:JHH65592 JPZ65580:JRD65592 JZV65580:KAZ65592 KJR65580:KKV65592 KTN65580:KUR65592 LDJ65580:LEN65592 LNF65580:LOJ65592 LXB65580:LYF65592 MGX65580:MIB65592 MQT65580:MRX65592 NAP65580:NBT65592 NKL65580:NLP65592 NUH65580:NVL65592 OED65580:OFH65592 ONZ65580:OPD65592 OXV65580:OYZ65592 PHR65580:PIV65592 PRN65580:PSR65592 QBJ65580:QCN65592 QLF65580:QMJ65592 QVB65580:QWF65592 REX65580:RGB65592 ROT65580:RPX65592 RYP65580:RZT65592 SIL65580:SJP65592 SSH65580:STL65592 TCD65580:TDH65592 TLZ65580:TND65592 TVV65580:TWZ65592 UFR65580:UGV65592 UPN65580:UQR65592 UZJ65580:VAN65592 VJF65580:VKJ65592 VTB65580:VUF65592 WCX65580:WEB65592 WMT65580:WNX65592 WWP65580:WXT65592 F131116:AK131128 KD131116:LH131128 TZ131116:VD131128 ADV131116:AEZ131128 ANR131116:AOV131128 AXN131116:AYR131128 BHJ131116:BIN131128 BRF131116:BSJ131128 CBB131116:CCF131128 CKX131116:CMB131128 CUT131116:CVX131128 DEP131116:DFT131128 DOL131116:DPP131128 DYH131116:DZL131128 EID131116:EJH131128 ERZ131116:ETD131128 FBV131116:FCZ131128 FLR131116:FMV131128 FVN131116:FWR131128 GFJ131116:GGN131128 GPF131116:GQJ131128 GZB131116:HAF131128 HIX131116:HKB131128 HST131116:HTX131128 ICP131116:IDT131128 IML131116:INP131128 IWH131116:IXL131128 JGD131116:JHH131128 JPZ131116:JRD131128 JZV131116:KAZ131128 KJR131116:KKV131128 KTN131116:KUR131128 LDJ131116:LEN131128 LNF131116:LOJ131128 LXB131116:LYF131128 MGX131116:MIB131128 MQT131116:MRX131128 NAP131116:NBT131128 NKL131116:NLP131128 NUH131116:NVL131128 OED131116:OFH131128 ONZ131116:OPD131128 OXV131116:OYZ131128 PHR131116:PIV131128 PRN131116:PSR131128 QBJ131116:QCN131128 QLF131116:QMJ131128 QVB131116:QWF131128 REX131116:RGB131128 ROT131116:RPX131128 RYP131116:RZT131128 SIL131116:SJP131128 SSH131116:STL131128 TCD131116:TDH131128 TLZ131116:TND131128 TVV131116:TWZ131128 UFR131116:UGV131128 UPN131116:UQR131128 UZJ131116:VAN131128 VJF131116:VKJ131128 VTB131116:VUF131128 WCX131116:WEB131128 WMT131116:WNX131128 WWP131116:WXT131128 F196652:AK196664 KD196652:LH196664 TZ196652:VD196664 ADV196652:AEZ196664 ANR196652:AOV196664 AXN196652:AYR196664 BHJ196652:BIN196664 BRF196652:BSJ196664 CBB196652:CCF196664 CKX196652:CMB196664 CUT196652:CVX196664 DEP196652:DFT196664 DOL196652:DPP196664 DYH196652:DZL196664 EID196652:EJH196664 ERZ196652:ETD196664 FBV196652:FCZ196664 FLR196652:FMV196664 FVN196652:FWR196664 GFJ196652:GGN196664 GPF196652:GQJ196664 GZB196652:HAF196664 HIX196652:HKB196664 HST196652:HTX196664 ICP196652:IDT196664 IML196652:INP196664 IWH196652:IXL196664 JGD196652:JHH196664 JPZ196652:JRD196664 JZV196652:KAZ196664 KJR196652:KKV196664 KTN196652:KUR196664 LDJ196652:LEN196664 LNF196652:LOJ196664 LXB196652:LYF196664 MGX196652:MIB196664 MQT196652:MRX196664 NAP196652:NBT196664 NKL196652:NLP196664 NUH196652:NVL196664 OED196652:OFH196664 ONZ196652:OPD196664 OXV196652:OYZ196664 PHR196652:PIV196664 PRN196652:PSR196664 QBJ196652:QCN196664 QLF196652:QMJ196664 QVB196652:QWF196664 REX196652:RGB196664 ROT196652:RPX196664 RYP196652:RZT196664 SIL196652:SJP196664 SSH196652:STL196664 TCD196652:TDH196664 TLZ196652:TND196664 TVV196652:TWZ196664 UFR196652:UGV196664 UPN196652:UQR196664 UZJ196652:VAN196664 VJF196652:VKJ196664 VTB196652:VUF196664 WCX196652:WEB196664 WMT196652:WNX196664 WWP196652:WXT196664 F262188:AK262200 KD262188:LH262200 TZ262188:VD262200 ADV262188:AEZ262200 ANR262188:AOV262200 AXN262188:AYR262200 BHJ262188:BIN262200 BRF262188:BSJ262200 CBB262188:CCF262200 CKX262188:CMB262200 CUT262188:CVX262200 DEP262188:DFT262200 DOL262188:DPP262200 DYH262188:DZL262200 EID262188:EJH262200 ERZ262188:ETD262200 FBV262188:FCZ262200 FLR262188:FMV262200 FVN262188:FWR262200 GFJ262188:GGN262200 GPF262188:GQJ262200 GZB262188:HAF262200 HIX262188:HKB262200 HST262188:HTX262200 ICP262188:IDT262200 IML262188:INP262200 IWH262188:IXL262200 JGD262188:JHH262200 JPZ262188:JRD262200 JZV262188:KAZ262200 KJR262188:KKV262200 KTN262188:KUR262200 LDJ262188:LEN262200 LNF262188:LOJ262200 LXB262188:LYF262200 MGX262188:MIB262200 MQT262188:MRX262200 NAP262188:NBT262200 NKL262188:NLP262200 NUH262188:NVL262200 OED262188:OFH262200 ONZ262188:OPD262200 OXV262188:OYZ262200 PHR262188:PIV262200 PRN262188:PSR262200 QBJ262188:QCN262200 QLF262188:QMJ262200 QVB262188:QWF262200 REX262188:RGB262200 ROT262188:RPX262200 RYP262188:RZT262200 SIL262188:SJP262200 SSH262188:STL262200 TCD262188:TDH262200 TLZ262188:TND262200 TVV262188:TWZ262200 UFR262188:UGV262200 UPN262188:UQR262200 UZJ262188:VAN262200 VJF262188:VKJ262200 VTB262188:VUF262200 WCX262188:WEB262200 WMT262188:WNX262200 WWP262188:WXT262200 F327724:AK327736 KD327724:LH327736 TZ327724:VD327736 ADV327724:AEZ327736 ANR327724:AOV327736 AXN327724:AYR327736 BHJ327724:BIN327736 BRF327724:BSJ327736 CBB327724:CCF327736 CKX327724:CMB327736 CUT327724:CVX327736 DEP327724:DFT327736 DOL327724:DPP327736 DYH327724:DZL327736 EID327724:EJH327736 ERZ327724:ETD327736 FBV327724:FCZ327736 FLR327724:FMV327736 FVN327724:FWR327736 GFJ327724:GGN327736 GPF327724:GQJ327736 GZB327724:HAF327736 HIX327724:HKB327736 HST327724:HTX327736 ICP327724:IDT327736 IML327724:INP327736 IWH327724:IXL327736 JGD327724:JHH327736 JPZ327724:JRD327736 JZV327724:KAZ327736 KJR327724:KKV327736 KTN327724:KUR327736 LDJ327724:LEN327736 LNF327724:LOJ327736 LXB327724:LYF327736 MGX327724:MIB327736 MQT327724:MRX327736 NAP327724:NBT327736 NKL327724:NLP327736 NUH327724:NVL327736 OED327724:OFH327736 ONZ327724:OPD327736 OXV327724:OYZ327736 PHR327724:PIV327736 PRN327724:PSR327736 QBJ327724:QCN327736 QLF327724:QMJ327736 QVB327724:QWF327736 REX327724:RGB327736 ROT327724:RPX327736 RYP327724:RZT327736 SIL327724:SJP327736 SSH327724:STL327736 TCD327724:TDH327736 TLZ327724:TND327736 TVV327724:TWZ327736 UFR327724:UGV327736 UPN327724:UQR327736 UZJ327724:VAN327736 VJF327724:VKJ327736 VTB327724:VUF327736 WCX327724:WEB327736 WMT327724:WNX327736 WWP327724:WXT327736 F393260:AK393272 KD393260:LH393272 TZ393260:VD393272 ADV393260:AEZ393272 ANR393260:AOV393272 AXN393260:AYR393272 BHJ393260:BIN393272 BRF393260:BSJ393272 CBB393260:CCF393272 CKX393260:CMB393272 CUT393260:CVX393272 DEP393260:DFT393272 DOL393260:DPP393272 DYH393260:DZL393272 EID393260:EJH393272 ERZ393260:ETD393272 FBV393260:FCZ393272 FLR393260:FMV393272 FVN393260:FWR393272 GFJ393260:GGN393272 GPF393260:GQJ393272 GZB393260:HAF393272 HIX393260:HKB393272 HST393260:HTX393272 ICP393260:IDT393272 IML393260:INP393272 IWH393260:IXL393272 JGD393260:JHH393272 JPZ393260:JRD393272 JZV393260:KAZ393272 KJR393260:KKV393272 KTN393260:KUR393272 LDJ393260:LEN393272 LNF393260:LOJ393272 LXB393260:LYF393272 MGX393260:MIB393272 MQT393260:MRX393272 NAP393260:NBT393272 NKL393260:NLP393272 NUH393260:NVL393272 OED393260:OFH393272 ONZ393260:OPD393272 OXV393260:OYZ393272 PHR393260:PIV393272 PRN393260:PSR393272 QBJ393260:QCN393272 QLF393260:QMJ393272 QVB393260:QWF393272 REX393260:RGB393272 ROT393260:RPX393272 RYP393260:RZT393272 SIL393260:SJP393272 SSH393260:STL393272 TCD393260:TDH393272 TLZ393260:TND393272 TVV393260:TWZ393272 UFR393260:UGV393272 UPN393260:UQR393272 UZJ393260:VAN393272 VJF393260:VKJ393272 VTB393260:VUF393272 WCX393260:WEB393272 WMT393260:WNX393272 WWP393260:WXT393272 F458796:AK458808 KD458796:LH458808 TZ458796:VD458808 ADV458796:AEZ458808 ANR458796:AOV458808 AXN458796:AYR458808 BHJ458796:BIN458808 BRF458796:BSJ458808 CBB458796:CCF458808 CKX458796:CMB458808 CUT458796:CVX458808 DEP458796:DFT458808 DOL458796:DPP458808 DYH458796:DZL458808 EID458796:EJH458808 ERZ458796:ETD458808 FBV458796:FCZ458808 FLR458796:FMV458808 FVN458796:FWR458808 GFJ458796:GGN458808 GPF458796:GQJ458808 GZB458796:HAF458808 HIX458796:HKB458808 HST458796:HTX458808 ICP458796:IDT458808 IML458796:INP458808 IWH458796:IXL458808 JGD458796:JHH458808 JPZ458796:JRD458808 JZV458796:KAZ458808 KJR458796:KKV458808 KTN458796:KUR458808 LDJ458796:LEN458808 LNF458796:LOJ458808 LXB458796:LYF458808 MGX458796:MIB458808 MQT458796:MRX458808 NAP458796:NBT458808 NKL458796:NLP458808 NUH458796:NVL458808 OED458796:OFH458808 ONZ458796:OPD458808 OXV458796:OYZ458808 PHR458796:PIV458808 PRN458796:PSR458808 QBJ458796:QCN458808 QLF458796:QMJ458808 QVB458796:QWF458808 REX458796:RGB458808 ROT458796:RPX458808 RYP458796:RZT458808 SIL458796:SJP458808 SSH458796:STL458808 TCD458796:TDH458808 TLZ458796:TND458808 TVV458796:TWZ458808 UFR458796:UGV458808 UPN458796:UQR458808 UZJ458796:VAN458808 VJF458796:VKJ458808 VTB458796:VUF458808 WCX458796:WEB458808 WMT458796:WNX458808 WWP458796:WXT458808 F524332:AK524344 KD524332:LH524344 TZ524332:VD524344 ADV524332:AEZ524344 ANR524332:AOV524344 AXN524332:AYR524344 BHJ524332:BIN524344 BRF524332:BSJ524344 CBB524332:CCF524344 CKX524332:CMB524344 CUT524332:CVX524344 DEP524332:DFT524344 DOL524332:DPP524344 DYH524332:DZL524344 EID524332:EJH524344 ERZ524332:ETD524344 FBV524332:FCZ524344 FLR524332:FMV524344 FVN524332:FWR524344 GFJ524332:GGN524344 GPF524332:GQJ524344 GZB524332:HAF524344 HIX524332:HKB524344 HST524332:HTX524344 ICP524332:IDT524344 IML524332:INP524344 IWH524332:IXL524344 JGD524332:JHH524344 JPZ524332:JRD524344 JZV524332:KAZ524344 KJR524332:KKV524344 KTN524332:KUR524344 LDJ524332:LEN524344 LNF524332:LOJ524344 LXB524332:LYF524344 MGX524332:MIB524344 MQT524332:MRX524344 NAP524332:NBT524344 NKL524332:NLP524344 NUH524332:NVL524344 OED524332:OFH524344 ONZ524332:OPD524344 OXV524332:OYZ524344 PHR524332:PIV524344 PRN524332:PSR524344 QBJ524332:QCN524344 QLF524332:QMJ524344 QVB524332:QWF524344 REX524332:RGB524344 ROT524332:RPX524344 RYP524332:RZT524344 SIL524332:SJP524344 SSH524332:STL524344 TCD524332:TDH524344 TLZ524332:TND524344 TVV524332:TWZ524344 UFR524332:UGV524344 UPN524332:UQR524344 UZJ524332:VAN524344 VJF524332:VKJ524344 VTB524332:VUF524344 WCX524332:WEB524344 WMT524332:WNX524344 WWP524332:WXT524344 F589868:AK589880 KD589868:LH589880 TZ589868:VD589880 ADV589868:AEZ589880 ANR589868:AOV589880 AXN589868:AYR589880 BHJ589868:BIN589880 BRF589868:BSJ589880 CBB589868:CCF589880 CKX589868:CMB589880 CUT589868:CVX589880 DEP589868:DFT589880 DOL589868:DPP589880 DYH589868:DZL589880 EID589868:EJH589880 ERZ589868:ETD589880 FBV589868:FCZ589880 FLR589868:FMV589880 FVN589868:FWR589880 GFJ589868:GGN589880 GPF589868:GQJ589880 GZB589868:HAF589880 HIX589868:HKB589880 HST589868:HTX589880 ICP589868:IDT589880 IML589868:INP589880 IWH589868:IXL589880 JGD589868:JHH589880 JPZ589868:JRD589880 JZV589868:KAZ589880 KJR589868:KKV589880 KTN589868:KUR589880 LDJ589868:LEN589880 LNF589868:LOJ589880 LXB589868:LYF589880 MGX589868:MIB589880 MQT589868:MRX589880 NAP589868:NBT589880 NKL589868:NLP589880 NUH589868:NVL589880 OED589868:OFH589880 ONZ589868:OPD589880 OXV589868:OYZ589880 PHR589868:PIV589880 PRN589868:PSR589880 QBJ589868:QCN589880 QLF589868:QMJ589880 QVB589868:QWF589880 REX589868:RGB589880 ROT589868:RPX589880 RYP589868:RZT589880 SIL589868:SJP589880 SSH589868:STL589880 TCD589868:TDH589880 TLZ589868:TND589880 TVV589868:TWZ589880 UFR589868:UGV589880 UPN589868:UQR589880 UZJ589868:VAN589880 VJF589868:VKJ589880 VTB589868:VUF589880 WCX589868:WEB589880 WMT589868:WNX589880 WWP589868:WXT589880 F655404:AK655416 KD655404:LH655416 TZ655404:VD655416 ADV655404:AEZ655416 ANR655404:AOV655416 AXN655404:AYR655416 BHJ655404:BIN655416 BRF655404:BSJ655416 CBB655404:CCF655416 CKX655404:CMB655416 CUT655404:CVX655416 DEP655404:DFT655416 DOL655404:DPP655416 DYH655404:DZL655416 EID655404:EJH655416 ERZ655404:ETD655416 FBV655404:FCZ655416 FLR655404:FMV655416 FVN655404:FWR655416 GFJ655404:GGN655416 GPF655404:GQJ655416 GZB655404:HAF655416 HIX655404:HKB655416 HST655404:HTX655416 ICP655404:IDT655416 IML655404:INP655416 IWH655404:IXL655416 JGD655404:JHH655416 JPZ655404:JRD655416 JZV655404:KAZ655416 KJR655404:KKV655416 KTN655404:KUR655416 LDJ655404:LEN655416 LNF655404:LOJ655416 LXB655404:LYF655416 MGX655404:MIB655416 MQT655404:MRX655416 NAP655404:NBT655416 NKL655404:NLP655416 NUH655404:NVL655416 OED655404:OFH655416 ONZ655404:OPD655416 OXV655404:OYZ655416 PHR655404:PIV655416 PRN655404:PSR655416 QBJ655404:QCN655416 QLF655404:QMJ655416 QVB655404:QWF655416 REX655404:RGB655416 ROT655404:RPX655416 RYP655404:RZT655416 SIL655404:SJP655416 SSH655404:STL655416 TCD655404:TDH655416 TLZ655404:TND655416 TVV655404:TWZ655416 UFR655404:UGV655416 UPN655404:UQR655416 UZJ655404:VAN655416 VJF655404:VKJ655416 VTB655404:VUF655416 WCX655404:WEB655416 WMT655404:WNX655416 WWP655404:WXT655416 F720940:AK720952 KD720940:LH720952 TZ720940:VD720952 ADV720940:AEZ720952 ANR720940:AOV720952 AXN720940:AYR720952 BHJ720940:BIN720952 BRF720940:BSJ720952 CBB720940:CCF720952 CKX720940:CMB720952 CUT720940:CVX720952 DEP720940:DFT720952 DOL720940:DPP720952 DYH720940:DZL720952 EID720940:EJH720952 ERZ720940:ETD720952 FBV720940:FCZ720952 FLR720940:FMV720952 FVN720940:FWR720952 GFJ720940:GGN720952 GPF720940:GQJ720952 GZB720940:HAF720952 HIX720940:HKB720952 HST720940:HTX720952 ICP720940:IDT720952 IML720940:INP720952 IWH720940:IXL720952 JGD720940:JHH720952 JPZ720940:JRD720952 JZV720940:KAZ720952 KJR720940:KKV720952 KTN720940:KUR720952 LDJ720940:LEN720952 LNF720940:LOJ720952 LXB720940:LYF720952 MGX720940:MIB720952 MQT720940:MRX720952 NAP720940:NBT720952 NKL720940:NLP720952 NUH720940:NVL720952 OED720940:OFH720952 ONZ720940:OPD720952 OXV720940:OYZ720952 PHR720940:PIV720952 PRN720940:PSR720952 QBJ720940:QCN720952 QLF720940:QMJ720952 QVB720940:QWF720952 REX720940:RGB720952 ROT720940:RPX720952 RYP720940:RZT720952 SIL720940:SJP720952 SSH720940:STL720952 TCD720940:TDH720952 TLZ720940:TND720952 TVV720940:TWZ720952 UFR720940:UGV720952 UPN720940:UQR720952 UZJ720940:VAN720952 VJF720940:VKJ720952 VTB720940:VUF720952 WCX720940:WEB720952 WMT720940:WNX720952 WWP720940:WXT720952 F786476:AK786488 KD786476:LH786488 TZ786476:VD786488 ADV786476:AEZ786488 ANR786476:AOV786488 AXN786476:AYR786488 BHJ786476:BIN786488 BRF786476:BSJ786488 CBB786476:CCF786488 CKX786476:CMB786488 CUT786476:CVX786488 DEP786476:DFT786488 DOL786476:DPP786488 DYH786476:DZL786488 EID786476:EJH786488 ERZ786476:ETD786488 FBV786476:FCZ786488 FLR786476:FMV786488 FVN786476:FWR786488 GFJ786476:GGN786488 GPF786476:GQJ786488 GZB786476:HAF786488 HIX786476:HKB786488 HST786476:HTX786488 ICP786476:IDT786488 IML786476:INP786488 IWH786476:IXL786488 JGD786476:JHH786488 JPZ786476:JRD786488 JZV786476:KAZ786488 KJR786476:KKV786488 KTN786476:KUR786488 LDJ786476:LEN786488 LNF786476:LOJ786488 LXB786476:LYF786488 MGX786476:MIB786488 MQT786476:MRX786488 NAP786476:NBT786488 NKL786476:NLP786488 NUH786476:NVL786488 OED786476:OFH786488 ONZ786476:OPD786488 OXV786476:OYZ786488 PHR786476:PIV786488 PRN786476:PSR786488 QBJ786476:QCN786488 QLF786476:QMJ786488 QVB786476:QWF786488 REX786476:RGB786488 ROT786476:RPX786488 RYP786476:RZT786488 SIL786476:SJP786488 SSH786476:STL786488 TCD786476:TDH786488 TLZ786476:TND786488 TVV786476:TWZ786488 UFR786476:UGV786488 UPN786476:UQR786488 UZJ786476:VAN786488 VJF786476:VKJ786488 VTB786476:VUF786488 WCX786476:WEB786488 WMT786476:WNX786488 WWP786476:WXT786488 F852012:AK852024 KD852012:LH852024 TZ852012:VD852024 ADV852012:AEZ852024 ANR852012:AOV852024 AXN852012:AYR852024 BHJ852012:BIN852024 BRF852012:BSJ852024 CBB852012:CCF852024 CKX852012:CMB852024 CUT852012:CVX852024 DEP852012:DFT852024 DOL852012:DPP852024 DYH852012:DZL852024 EID852012:EJH852024 ERZ852012:ETD852024 FBV852012:FCZ852024 FLR852012:FMV852024 FVN852012:FWR852024 GFJ852012:GGN852024 GPF852012:GQJ852024 GZB852012:HAF852024 HIX852012:HKB852024 HST852012:HTX852024 ICP852012:IDT852024 IML852012:INP852024 IWH852012:IXL852024 JGD852012:JHH852024 JPZ852012:JRD852024 JZV852012:KAZ852024 KJR852012:KKV852024 KTN852012:KUR852024 LDJ852012:LEN852024 LNF852012:LOJ852024 LXB852012:LYF852024 MGX852012:MIB852024 MQT852012:MRX852024 NAP852012:NBT852024 NKL852012:NLP852024 NUH852012:NVL852024 OED852012:OFH852024 ONZ852012:OPD852024 OXV852012:OYZ852024 PHR852012:PIV852024 PRN852012:PSR852024 QBJ852012:QCN852024 QLF852012:QMJ852024 QVB852012:QWF852024 REX852012:RGB852024 ROT852012:RPX852024 RYP852012:RZT852024 SIL852012:SJP852024 SSH852012:STL852024 TCD852012:TDH852024 TLZ852012:TND852024 TVV852012:TWZ852024 UFR852012:UGV852024 UPN852012:UQR852024 UZJ852012:VAN852024 VJF852012:VKJ852024 VTB852012:VUF852024 WCX852012:WEB852024 WMT852012:WNX852024 WWP852012:WXT852024 F917548:AK917560 KD917548:LH917560 TZ917548:VD917560 ADV917548:AEZ917560 ANR917548:AOV917560 AXN917548:AYR917560 BHJ917548:BIN917560 BRF917548:BSJ917560 CBB917548:CCF917560 CKX917548:CMB917560 CUT917548:CVX917560 DEP917548:DFT917560 DOL917548:DPP917560 DYH917548:DZL917560 EID917548:EJH917560 ERZ917548:ETD917560 FBV917548:FCZ917560 FLR917548:FMV917560 FVN917548:FWR917560 GFJ917548:GGN917560 GPF917548:GQJ917560 GZB917548:HAF917560 HIX917548:HKB917560 HST917548:HTX917560 ICP917548:IDT917560 IML917548:INP917560 IWH917548:IXL917560 JGD917548:JHH917560 JPZ917548:JRD917560 JZV917548:KAZ917560 KJR917548:KKV917560 KTN917548:KUR917560 LDJ917548:LEN917560 LNF917548:LOJ917560 LXB917548:LYF917560 MGX917548:MIB917560 MQT917548:MRX917560 NAP917548:NBT917560 NKL917548:NLP917560 NUH917548:NVL917560 OED917548:OFH917560 ONZ917548:OPD917560 OXV917548:OYZ917560 PHR917548:PIV917560 PRN917548:PSR917560 QBJ917548:QCN917560 QLF917548:QMJ917560 QVB917548:QWF917560 REX917548:RGB917560 ROT917548:RPX917560 RYP917548:RZT917560 SIL917548:SJP917560 SSH917548:STL917560 TCD917548:TDH917560 TLZ917548:TND917560 TVV917548:TWZ917560 UFR917548:UGV917560 UPN917548:UQR917560 UZJ917548:VAN917560 VJF917548:VKJ917560 VTB917548:VUF917560 WCX917548:WEB917560 WMT917548:WNX917560 WWP917548:WXT917560 F983084:AK983096 KD983084:LH983096 TZ983084:VD983096 ADV983084:AEZ983096 ANR983084:AOV983096 AXN983084:AYR983096 BHJ983084:BIN983096 BRF983084:BSJ983096 CBB983084:CCF983096 CKX983084:CMB983096 CUT983084:CVX983096 DEP983084:DFT983096 DOL983084:DPP983096 DYH983084:DZL983096 EID983084:EJH983096 ERZ983084:ETD983096 FBV983084:FCZ983096 FLR983084:FMV983096 FVN983084:FWR983096 GFJ983084:GGN983096 GPF983084:GQJ983096 GZB983084:HAF983096 HIX983084:HKB983096 HST983084:HTX983096 ICP983084:IDT983096 IML983084:INP983096 IWH983084:IXL983096 JGD983084:JHH983096 JPZ983084:JRD983096 JZV983084:KAZ983096 KJR983084:KKV983096 KTN983084:KUR983096 LDJ983084:LEN983096 LNF983084:LOJ983096 LXB983084:LYF983096 MGX983084:MIB983096 MQT983084:MRX983096 NAP983084:NBT983096 NKL983084:NLP983096 NUH983084:NVL983096 OED983084:OFH983096 ONZ983084:OPD983096 OXV983084:OYZ983096 PHR983084:PIV983096 PRN983084:PSR983096 QBJ983084:QCN983096 QLF983084:QMJ983096 QVB983084:QWF983096 REX983084:RGB983096 ROT983084:RPX983096 RYP983084:RZT983096 SIL983084:SJP983096 SSH983084:STL983096 TCD983084:TDH983096 TLZ983084:TND983096 TVV983084:TWZ983096 UFR983084:UGV983096 UPN983084:UQR983096 UZJ983084:VAN983096 VJF983084:VKJ983096 VTB983084:VUF983096 WCX983084:WEB983096 WMT983084:WNX983096 G37:AK49" xr:uid="{00000000-0002-0000-0200-000002000000}">
      <formula1>"出"</formula1>
    </dataValidation>
    <dataValidation type="list" allowBlank="1" showInputMessage="1" showErrorMessage="1" sqref="WWP983058:WXT983077 KE11:LI30 UA11:VE30 ADW11:AFA30 ANS11:AOW30 AXO11:AYS30 BHK11:BIO30 BRG11:BSK30 CBC11:CCG30 CKY11:CMC30 CUU11:CVY30 DEQ11:DFU30 DOM11:DPQ30 DYI11:DZM30 EIE11:EJI30 ESA11:ETE30 FBW11:FDA30 FLS11:FMW30 FVO11:FWS30 GFK11:GGO30 GPG11:GQK30 GZC11:HAG30 HIY11:HKC30 HSU11:HTY30 ICQ11:IDU30 IMM11:INQ30 IWI11:IXM30 JGE11:JHI30 JQA11:JRE30 JZW11:KBA30 KJS11:KKW30 KTO11:KUS30 LDK11:LEO30 LNG11:LOK30 LXC11:LYG30 MGY11:MIC30 MQU11:MRY30 NAQ11:NBU30 NKM11:NLQ30 NUI11:NVM30 OEE11:OFI30 OOA11:OPE30 OXW11:OZA30 PHS11:PIW30 PRO11:PSS30 QBK11:QCO30 QLG11:QMK30 QVC11:QWG30 REY11:RGC30 ROU11:RPY30 RYQ11:RZU30 SIM11:SJQ30 SSI11:STM30 TCE11:TDI30 TMA11:TNE30 TVW11:TXA30 UFS11:UGW30 UPO11:UQS30 UZK11:VAO30 VJG11:VKK30 VTC11:VUG30 WCY11:WEC30 WMU11:WNY30 WWQ11:WXU30 F65554:AK65573 KD65554:LH65573 TZ65554:VD65573 ADV65554:AEZ65573 ANR65554:AOV65573 AXN65554:AYR65573 BHJ65554:BIN65573 BRF65554:BSJ65573 CBB65554:CCF65573 CKX65554:CMB65573 CUT65554:CVX65573 DEP65554:DFT65573 DOL65554:DPP65573 DYH65554:DZL65573 EID65554:EJH65573 ERZ65554:ETD65573 FBV65554:FCZ65573 FLR65554:FMV65573 FVN65554:FWR65573 GFJ65554:GGN65573 GPF65554:GQJ65573 GZB65554:HAF65573 HIX65554:HKB65573 HST65554:HTX65573 ICP65554:IDT65573 IML65554:INP65573 IWH65554:IXL65573 JGD65554:JHH65573 JPZ65554:JRD65573 JZV65554:KAZ65573 KJR65554:KKV65573 KTN65554:KUR65573 LDJ65554:LEN65573 LNF65554:LOJ65573 LXB65554:LYF65573 MGX65554:MIB65573 MQT65554:MRX65573 NAP65554:NBT65573 NKL65554:NLP65573 NUH65554:NVL65573 OED65554:OFH65573 ONZ65554:OPD65573 OXV65554:OYZ65573 PHR65554:PIV65573 PRN65554:PSR65573 QBJ65554:QCN65573 QLF65554:QMJ65573 QVB65554:QWF65573 REX65554:RGB65573 ROT65554:RPX65573 RYP65554:RZT65573 SIL65554:SJP65573 SSH65554:STL65573 TCD65554:TDH65573 TLZ65554:TND65573 TVV65554:TWZ65573 UFR65554:UGV65573 UPN65554:UQR65573 UZJ65554:VAN65573 VJF65554:VKJ65573 VTB65554:VUF65573 WCX65554:WEB65573 WMT65554:WNX65573 WWP65554:WXT65573 F131090:AK131109 KD131090:LH131109 TZ131090:VD131109 ADV131090:AEZ131109 ANR131090:AOV131109 AXN131090:AYR131109 BHJ131090:BIN131109 BRF131090:BSJ131109 CBB131090:CCF131109 CKX131090:CMB131109 CUT131090:CVX131109 DEP131090:DFT131109 DOL131090:DPP131109 DYH131090:DZL131109 EID131090:EJH131109 ERZ131090:ETD131109 FBV131090:FCZ131109 FLR131090:FMV131109 FVN131090:FWR131109 GFJ131090:GGN131109 GPF131090:GQJ131109 GZB131090:HAF131109 HIX131090:HKB131109 HST131090:HTX131109 ICP131090:IDT131109 IML131090:INP131109 IWH131090:IXL131109 JGD131090:JHH131109 JPZ131090:JRD131109 JZV131090:KAZ131109 KJR131090:KKV131109 KTN131090:KUR131109 LDJ131090:LEN131109 LNF131090:LOJ131109 LXB131090:LYF131109 MGX131090:MIB131109 MQT131090:MRX131109 NAP131090:NBT131109 NKL131090:NLP131109 NUH131090:NVL131109 OED131090:OFH131109 ONZ131090:OPD131109 OXV131090:OYZ131109 PHR131090:PIV131109 PRN131090:PSR131109 QBJ131090:QCN131109 QLF131090:QMJ131109 QVB131090:QWF131109 REX131090:RGB131109 ROT131090:RPX131109 RYP131090:RZT131109 SIL131090:SJP131109 SSH131090:STL131109 TCD131090:TDH131109 TLZ131090:TND131109 TVV131090:TWZ131109 UFR131090:UGV131109 UPN131090:UQR131109 UZJ131090:VAN131109 VJF131090:VKJ131109 VTB131090:VUF131109 WCX131090:WEB131109 WMT131090:WNX131109 WWP131090:WXT131109 F196626:AK196645 KD196626:LH196645 TZ196626:VD196645 ADV196626:AEZ196645 ANR196626:AOV196645 AXN196626:AYR196645 BHJ196626:BIN196645 BRF196626:BSJ196645 CBB196626:CCF196645 CKX196626:CMB196645 CUT196626:CVX196645 DEP196626:DFT196645 DOL196626:DPP196645 DYH196626:DZL196645 EID196626:EJH196645 ERZ196626:ETD196645 FBV196626:FCZ196645 FLR196626:FMV196645 FVN196626:FWR196645 GFJ196626:GGN196645 GPF196626:GQJ196645 GZB196626:HAF196645 HIX196626:HKB196645 HST196626:HTX196645 ICP196626:IDT196645 IML196626:INP196645 IWH196626:IXL196645 JGD196626:JHH196645 JPZ196626:JRD196645 JZV196626:KAZ196645 KJR196626:KKV196645 KTN196626:KUR196645 LDJ196626:LEN196645 LNF196626:LOJ196645 LXB196626:LYF196645 MGX196626:MIB196645 MQT196626:MRX196645 NAP196626:NBT196645 NKL196626:NLP196645 NUH196626:NVL196645 OED196626:OFH196645 ONZ196626:OPD196645 OXV196626:OYZ196645 PHR196626:PIV196645 PRN196626:PSR196645 QBJ196626:QCN196645 QLF196626:QMJ196645 QVB196626:QWF196645 REX196626:RGB196645 ROT196626:RPX196645 RYP196626:RZT196645 SIL196626:SJP196645 SSH196626:STL196645 TCD196626:TDH196645 TLZ196626:TND196645 TVV196626:TWZ196645 UFR196626:UGV196645 UPN196626:UQR196645 UZJ196626:VAN196645 VJF196626:VKJ196645 VTB196626:VUF196645 WCX196626:WEB196645 WMT196626:WNX196645 WWP196626:WXT196645 F262162:AK262181 KD262162:LH262181 TZ262162:VD262181 ADV262162:AEZ262181 ANR262162:AOV262181 AXN262162:AYR262181 BHJ262162:BIN262181 BRF262162:BSJ262181 CBB262162:CCF262181 CKX262162:CMB262181 CUT262162:CVX262181 DEP262162:DFT262181 DOL262162:DPP262181 DYH262162:DZL262181 EID262162:EJH262181 ERZ262162:ETD262181 FBV262162:FCZ262181 FLR262162:FMV262181 FVN262162:FWR262181 GFJ262162:GGN262181 GPF262162:GQJ262181 GZB262162:HAF262181 HIX262162:HKB262181 HST262162:HTX262181 ICP262162:IDT262181 IML262162:INP262181 IWH262162:IXL262181 JGD262162:JHH262181 JPZ262162:JRD262181 JZV262162:KAZ262181 KJR262162:KKV262181 KTN262162:KUR262181 LDJ262162:LEN262181 LNF262162:LOJ262181 LXB262162:LYF262181 MGX262162:MIB262181 MQT262162:MRX262181 NAP262162:NBT262181 NKL262162:NLP262181 NUH262162:NVL262181 OED262162:OFH262181 ONZ262162:OPD262181 OXV262162:OYZ262181 PHR262162:PIV262181 PRN262162:PSR262181 QBJ262162:QCN262181 QLF262162:QMJ262181 QVB262162:QWF262181 REX262162:RGB262181 ROT262162:RPX262181 RYP262162:RZT262181 SIL262162:SJP262181 SSH262162:STL262181 TCD262162:TDH262181 TLZ262162:TND262181 TVV262162:TWZ262181 UFR262162:UGV262181 UPN262162:UQR262181 UZJ262162:VAN262181 VJF262162:VKJ262181 VTB262162:VUF262181 WCX262162:WEB262181 WMT262162:WNX262181 WWP262162:WXT262181 F327698:AK327717 KD327698:LH327717 TZ327698:VD327717 ADV327698:AEZ327717 ANR327698:AOV327717 AXN327698:AYR327717 BHJ327698:BIN327717 BRF327698:BSJ327717 CBB327698:CCF327717 CKX327698:CMB327717 CUT327698:CVX327717 DEP327698:DFT327717 DOL327698:DPP327717 DYH327698:DZL327717 EID327698:EJH327717 ERZ327698:ETD327717 FBV327698:FCZ327717 FLR327698:FMV327717 FVN327698:FWR327717 GFJ327698:GGN327717 GPF327698:GQJ327717 GZB327698:HAF327717 HIX327698:HKB327717 HST327698:HTX327717 ICP327698:IDT327717 IML327698:INP327717 IWH327698:IXL327717 JGD327698:JHH327717 JPZ327698:JRD327717 JZV327698:KAZ327717 KJR327698:KKV327717 KTN327698:KUR327717 LDJ327698:LEN327717 LNF327698:LOJ327717 LXB327698:LYF327717 MGX327698:MIB327717 MQT327698:MRX327717 NAP327698:NBT327717 NKL327698:NLP327717 NUH327698:NVL327717 OED327698:OFH327717 ONZ327698:OPD327717 OXV327698:OYZ327717 PHR327698:PIV327717 PRN327698:PSR327717 QBJ327698:QCN327717 QLF327698:QMJ327717 QVB327698:QWF327717 REX327698:RGB327717 ROT327698:RPX327717 RYP327698:RZT327717 SIL327698:SJP327717 SSH327698:STL327717 TCD327698:TDH327717 TLZ327698:TND327717 TVV327698:TWZ327717 UFR327698:UGV327717 UPN327698:UQR327717 UZJ327698:VAN327717 VJF327698:VKJ327717 VTB327698:VUF327717 WCX327698:WEB327717 WMT327698:WNX327717 WWP327698:WXT327717 F393234:AK393253 KD393234:LH393253 TZ393234:VD393253 ADV393234:AEZ393253 ANR393234:AOV393253 AXN393234:AYR393253 BHJ393234:BIN393253 BRF393234:BSJ393253 CBB393234:CCF393253 CKX393234:CMB393253 CUT393234:CVX393253 DEP393234:DFT393253 DOL393234:DPP393253 DYH393234:DZL393253 EID393234:EJH393253 ERZ393234:ETD393253 FBV393234:FCZ393253 FLR393234:FMV393253 FVN393234:FWR393253 GFJ393234:GGN393253 GPF393234:GQJ393253 GZB393234:HAF393253 HIX393234:HKB393253 HST393234:HTX393253 ICP393234:IDT393253 IML393234:INP393253 IWH393234:IXL393253 JGD393234:JHH393253 JPZ393234:JRD393253 JZV393234:KAZ393253 KJR393234:KKV393253 KTN393234:KUR393253 LDJ393234:LEN393253 LNF393234:LOJ393253 LXB393234:LYF393253 MGX393234:MIB393253 MQT393234:MRX393253 NAP393234:NBT393253 NKL393234:NLP393253 NUH393234:NVL393253 OED393234:OFH393253 ONZ393234:OPD393253 OXV393234:OYZ393253 PHR393234:PIV393253 PRN393234:PSR393253 QBJ393234:QCN393253 QLF393234:QMJ393253 QVB393234:QWF393253 REX393234:RGB393253 ROT393234:RPX393253 RYP393234:RZT393253 SIL393234:SJP393253 SSH393234:STL393253 TCD393234:TDH393253 TLZ393234:TND393253 TVV393234:TWZ393253 UFR393234:UGV393253 UPN393234:UQR393253 UZJ393234:VAN393253 VJF393234:VKJ393253 VTB393234:VUF393253 WCX393234:WEB393253 WMT393234:WNX393253 WWP393234:WXT393253 F458770:AK458789 KD458770:LH458789 TZ458770:VD458789 ADV458770:AEZ458789 ANR458770:AOV458789 AXN458770:AYR458789 BHJ458770:BIN458789 BRF458770:BSJ458789 CBB458770:CCF458789 CKX458770:CMB458789 CUT458770:CVX458789 DEP458770:DFT458789 DOL458770:DPP458789 DYH458770:DZL458789 EID458770:EJH458789 ERZ458770:ETD458789 FBV458770:FCZ458789 FLR458770:FMV458789 FVN458770:FWR458789 GFJ458770:GGN458789 GPF458770:GQJ458789 GZB458770:HAF458789 HIX458770:HKB458789 HST458770:HTX458789 ICP458770:IDT458789 IML458770:INP458789 IWH458770:IXL458789 JGD458770:JHH458789 JPZ458770:JRD458789 JZV458770:KAZ458789 KJR458770:KKV458789 KTN458770:KUR458789 LDJ458770:LEN458789 LNF458770:LOJ458789 LXB458770:LYF458789 MGX458770:MIB458789 MQT458770:MRX458789 NAP458770:NBT458789 NKL458770:NLP458789 NUH458770:NVL458789 OED458770:OFH458789 ONZ458770:OPD458789 OXV458770:OYZ458789 PHR458770:PIV458789 PRN458770:PSR458789 QBJ458770:QCN458789 QLF458770:QMJ458789 QVB458770:QWF458789 REX458770:RGB458789 ROT458770:RPX458789 RYP458770:RZT458789 SIL458770:SJP458789 SSH458770:STL458789 TCD458770:TDH458789 TLZ458770:TND458789 TVV458770:TWZ458789 UFR458770:UGV458789 UPN458770:UQR458789 UZJ458770:VAN458789 VJF458770:VKJ458789 VTB458770:VUF458789 WCX458770:WEB458789 WMT458770:WNX458789 WWP458770:WXT458789 F524306:AK524325 KD524306:LH524325 TZ524306:VD524325 ADV524306:AEZ524325 ANR524306:AOV524325 AXN524306:AYR524325 BHJ524306:BIN524325 BRF524306:BSJ524325 CBB524306:CCF524325 CKX524306:CMB524325 CUT524306:CVX524325 DEP524306:DFT524325 DOL524306:DPP524325 DYH524306:DZL524325 EID524306:EJH524325 ERZ524306:ETD524325 FBV524306:FCZ524325 FLR524306:FMV524325 FVN524306:FWR524325 GFJ524306:GGN524325 GPF524306:GQJ524325 GZB524306:HAF524325 HIX524306:HKB524325 HST524306:HTX524325 ICP524306:IDT524325 IML524306:INP524325 IWH524306:IXL524325 JGD524306:JHH524325 JPZ524306:JRD524325 JZV524306:KAZ524325 KJR524306:KKV524325 KTN524306:KUR524325 LDJ524306:LEN524325 LNF524306:LOJ524325 LXB524306:LYF524325 MGX524306:MIB524325 MQT524306:MRX524325 NAP524306:NBT524325 NKL524306:NLP524325 NUH524306:NVL524325 OED524306:OFH524325 ONZ524306:OPD524325 OXV524306:OYZ524325 PHR524306:PIV524325 PRN524306:PSR524325 QBJ524306:QCN524325 QLF524306:QMJ524325 QVB524306:QWF524325 REX524306:RGB524325 ROT524306:RPX524325 RYP524306:RZT524325 SIL524306:SJP524325 SSH524306:STL524325 TCD524306:TDH524325 TLZ524306:TND524325 TVV524306:TWZ524325 UFR524306:UGV524325 UPN524306:UQR524325 UZJ524306:VAN524325 VJF524306:VKJ524325 VTB524306:VUF524325 WCX524306:WEB524325 WMT524306:WNX524325 WWP524306:WXT524325 F589842:AK589861 KD589842:LH589861 TZ589842:VD589861 ADV589842:AEZ589861 ANR589842:AOV589861 AXN589842:AYR589861 BHJ589842:BIN589861 BRF589842:BSJ589861 CBB589842:CCF589861 CKX589842:CMB589861 CUT589842:CVX589861 DEP589842:DFT589861 DOL589842:DPP589861 DYH589842:DZL589861 EID589842:EJH589861 ERZ589842:ETD589861 FBV589842:FCZ589861 FLR589842:FMV589861 FVN589842:FWR589861 GFJ589842:GGN589861 GPF589842:GQJ589861 GZB589842:HAF589861 HIX589842:HKB589861 HST589842:HTX589861 ICP589842:IDT589861 IML589842:INP589861 IWH589842:IXL589861 JGD589842:JHH589861 JPZ589842:JRD589861 JZV589842:KAZ589861 KJR589842:KKV589861 KTN589842:KUR589861 LDJ589842:LEN589861 LNF589842:LOJ589861 LXB589842:LYF589861 MGX589842:MIB589861 MQT589842:MRX589861 NAP589842:NBT589861 NKL589842:NLP589861 NUH589842:NVL589861 OED589842:OFH589861 ONZ589842:OPD589861 OXV589842:OYZ589861 PHR589842:PIV589861 PRN589842:PSR589861 QBJ589842:QCN589861 QLF589842:QMJ589861 QVB589842:QWF589861 REX589842:RGB589861 ROT589842:RPX589861 RYP589842:RZT589861 SIL589842:SJP589861 SSH589842:STL589861 TCD589842:TDH589861 TLZ589842:TND589861 TVV589842:TWZ589861 UFR589842:UGV589861 UPN589842:UQR589861 UZJ589842:VAN589861 VJF589842:VKJ589861 VTB589842:VUF589861 WCX589842:WEB589861 WMT589842:WNX589861 WWP589842:WXT589861 F655378:AK655397 KD655378:LH655397 TZ655378:VD655397 ADV655378:AEZ655397 ANR655378:AOV655397 AXN655378:AYR655397 BHJ655378:BIN655397 BRF655378:BSJ655397 CBB655378:CCF655397 CKX655378:CMB655397 CUT655378:CVX655397 DEP655378:DFT655397 DOL655378:DPP655397 DYH655378:DZL655397 EID655378:EJH655397 ERZ655378:ETD655397 FBV655378:FCZ655397 FLR655378:FMV655397 FVN655378:FWR655397 GFJ655378:GGN655397 GPF655378:GQJ655397 GZB655378:HAF655397 HIX655378:HKB655397 HST655378:HTX655397 ICP655378:IDT655397 IML655378:INP655397 IWH655378:IXL655397 JGD655378:JHH655397 JPZ655378:JRD655397 JZV655378:KAZ655397 KJR655378:KKV655397 KTN655378:KUR655397 LDJ655378:LEN655397 LNF655378:LOJ655397 LXB655378:LYF655397 MGX655378:MIB655397 MQT655378:MRX655397 NAP655378:NBT655397 NKL655378:NLP655397 NUH655378:NVL655397 OED655378:OFH655397 ONZ655378:OPD655397 OXV655378:OYZ655397 PHR655378:PIV655397 PRN655378:PSR655397 QBJ655378:QCN655397 QLF655378:QMJ655397 QVB655378:QWF655397 REX655378:RGB655397 ROT655378:RPX655397 RYP655378:RZT655397 SIL655378:SJP655397 SSH655378:STL655397 TCD655378:TDH655397 TLZ655378:TND655397 TVV655378:TWZ655397 UFR655378:UGV655397 UPN655378:UQR655397 UZJ655378:VAN655397 VJF655378:VKJ655397 VTB655378:VUF655397 WCX655378:WEB655397 WMT655378:WNX655397 WWP655378:WXT655397 F720914:AK720933 KD720914:LH720933 TZ720914:VD720933 ADV720914:AEZ720933 ANR720914:AOV720933 AXN720914:AYR720933 BHJ720914:BIN720933 BRF720914:BSJ720933 CBB720914:CCF720933 CKX720914:CMB720933 CUT720914:CVX720933 DEP720914:DFT720933 DOL720914:DPP720933 DYH720914:DZL720933 EID720914:EJH720933 ERZ720914:ETD720933 FBV720914:FCZ720933 FLR720914:FMV720933 FVN720914:FWR720933 GFJ720914:GGN720933 GPF720914:GQJ720933 GZB720914:HAF720933 HIX720914:HKB720933 HST720914:HTX720933 ICP720914:IDT720933 IML720914:INP720933 IWH720914:IXL720933 JGD720914:JHH720933 JPZ720914:JRD720933 JZV720914:KAZ720933 KJR720914:KKV720933 KTN720914:KUR720933 LDJ720914:LEN720933 LNF720914:LOJ720933 LXB720914:LYF720933 MGX720914:MIB720933 MQT720914:MRX720933 NAP720914:NBT720933 NKL720914:NLP720933 NUH720914:NVL720933 OED720914:OFH720933 ONZ720914:OPD720933 OXV720914:OYZ720933 PHR720914:PIV720933 PRN720914:PSR720933 QBJ720914:QCN720933 QLF720914:QMJ720933 QVB720914:QWF720933 REX720914:RGB720933 ROT720914:RPX720933 RYP720914:RZT720933 SIL720914:SJP720933 SSH720914:STL720933 TCD720914:TDH720933 TLZ720914:TND720933 TVV720914:TWZ720933 UFR720914:UGV720933 UPN720914:UQR720933 UZJ720914:VAN720933 VJF720914:VKJ720933 VTB720914:VUF720933 WCX720914:WEB720933 WMT720914:WNX720933 WWP720914:WXT720933 F786450:AK786469 KD786450:LH786469 TZ786450:VD786469 ADV786450:AEZ786469 ANR786450:AOV786469 AXN786450:AYR786469 BHJ786450:BIN786469 BRF786450:BSJ786469 CBB786450:CCF786469 CKX786450:CMB786469 CUT786450:CVX786469 DEP786450:DFT786469 DOL786450:DPP786469 DYH786450:DZL786469 EID786450:EJH786469 ERZ786450:ETD786469 FBV786450:FCZ786469 FLR786450:FMV786469 FVN786450:FWR786469 GFJ786450:GGN786469 GPF786450:GQJ786469 GZB786450:HAF786469 HIX786450:HKB786469 HST786450:HTX786469 ICP786450:IDT786469 IML786450:INP786469 IWH786450:IXL786469 JGD786450:JHH786469 JPZ786450:JRD786469 JZV786450:KAZ786469 KJR786450:KKV786469 KTN786450:KUR786469 LDJ786450:LEN786469 LNF786450:LOJ786469 LXB786450:LYF786469 MGX786450:MIB786469 MQT786450:MRX786469 NAP786450:NBT786469 NKL786450:NLP786469 NUH786450:NVL786469 OED786450:OFH786469 ONZ786450:OPD786469 OXV786450:OYZ786469 PHR786450:PIV786469 PRN786450:PSR786469 QBJ786450:QCN786469 QLF786450:QMJ786469 QVB786450:QWF786469 REX786450:RGB786469 ROT786450:RPX786469 RYP786450:RZT786469 SIL786450:SJP786469 SSH786450:STL786469 TCD786450:TDH786469 TLZ786450:TND786469 TVV786450:TWZ786469 UFR786450:UGV786469 UPN786450:UQR786469 UZJ786450:VAN786469 VJF786450:VKJ786469 VTB786450:VUF786469 WCX786450:WEB786469 WMT786450:WNX786469 WWP786450:WXT786469 F851986:AK852005 KD851986:LH852005 TZ851986:VD852005 ADV851986:AEZ852005 ANR851986:AOV852005 AXN851986:AYR852005 BHJ851986:BIN852005 BRF851986:BSJ852005 CBB851986:CCF852005 CKX851986:CMB852005 CUT851986:CVX852005 DEP851986:DFT852005 DOL851986:DPP852005 DYH851986:DZL852005 EID851986:EJH852005 ERZ851986:ETD852005 FBV851986:FCZ852005 FLR851986:FMV852005 FVN851986:FWR852005 GFJ851986:GGN852005 GPF851986:GQJ852005 GZB851986:HAF852005 HIX851986:HKB852005 HST851986:HTX852005 ICP851986:IDT852005 IML851986:INP852005 IWH851986:IXL852005 JGD851986:JHH852005 JPZ851986:JRD852005 JZV851986:KAZ852005 KJR851986:KKV852005 KTN851986:KUR852005 LDJ851986:LEN852005 LNF851986:LOJ852005 LXB851986:LYF852005 MGX851986:MIB852005 MQT851986:MRX852005 NAP851986:NBT852005 NKL851986:NLP852005 NUH851986:NVL852005 OED851986:OFH852005 ONZ851986:OPD852005 OXV851986:OYZ852005 PHR851986:PIV852005 PRN851986:PSR852005 QBJ851986:QCN852005 QLF851986:QMJ852005 QVB851986:QWF852005 REX851986:RGB852005 ROT851986:RPX852005 RYP851986:RZT852005 SIL851986:SJP852005 SSH851986:STL852005 TCD851986:TDH852005 TLZ851986:TND852005 TVV851986:TWZ852005 UFR851986:UGV852005 UPN851986:UQR852005 UZJ851986:VAN852005 VJF851986:VKJ852005 VTB851986:VUF852005 WCX851986:WEB852005 WMT851986:WNX852005 WWP851986:WXT852005 F917522:AK917541 KD917522:LH917541 TZ917522:VD917541 ADV917522:AEZ917541 ANR917522:AOV917541 AXN917522:AYR917541 BHJ917522:BIN917541 BRF917522:BSJ917541 CBB917522:CCF917541 CKX917522:CMB917541 CUT917522:CVX917541 DEP917522:DFT917541 DOL917522:DPP917541 DYH917522:DZL917541 EID917522:EJH917541 ERZ917522:ETD917541 FBV917522:FCZ917541 FLR917522:FMV917541 FVN917522:FWR917541 GFJ917522:GGN917541 GPF917522:GQJ917541 GZB917522:HAF917541 HIX917522:HKB917541 HST917522:HTX917541 ICP917522:IDT917541 IML917522:INP917541 IWH917522:IXL917541 JGD917522:JHH917541 JPZ917522:JRD917541 JZV917522:KAZ917541 KJR917522:KKV917541 KTN917522:KUR917541 LDJ917522:LEN917541 LNF917522:LOJ917541 LXB917522:LYF917541 MGX917522:MIB917541 MQT917522:MRX917541 NAP917522:NBT917541 NKL917522:NLP917541 NUH917522:NVL917541 OED917522:OFH917541 ONZ917522:OPD917541 OXV917522:OYZ917541 PHR917522:PIV917541 PRN917522:PSR917541 QBJ917522:QCN917541 QLF917522:QMJ917541 QVB917522:QWF917541 REX917522:RGB917541 ROT917522:RPX917541 RYP917522:RZT917541 SIL917522:SJP917541 SSH917522:STL917541 TCD917522:TDH917541 TLZ917522:TND917541 TVV917522:TWZ917541 UFR917522:UGV917541 UPN917522:UQR917541 UZJ917522:VAN917541 VJF917522:VKJ917541 VTB917522:VUF917541 WCX917522:WEB917541 WMT917522:WNX917541 WWP917522:WXT917541 F983058:AK983077 KD983058:LH983077 TZ983058:VD983077 ADV983058:AEZ983077 ANR983058:AOV983077 AXN983058:AYR983077 BHJ983058:BIN983077 BRF983058:BSJ983077 CBB983058:CCF983077 CKX983058:CMB983077 CUT983058:CVX983077 DEP983058:DFT983077 DOL983058:DPP983077 DYH983058:DZL983077 EID983058:EJH983077 ERZ983058:ETD983077 FBV983058:FCZ983077 FLR983058:FMV983077 FVN983058:FWR983077 GFJ983058:GGN983077 GPF983058:GQJ983077 GZB983058:HAF983077 HIX983058:HKB983077 HST983058:HTX983077 ICP983058:IDT983077 IML983058:INP983077 IWH983058:IXL983077 JGD983058:JHH983077 JPZ983058:JRD983077 JZV983058:KAZ983077 KJR983058:KKV983077 KTN983058:KUR983077 LDJ983058:LEN983077 LNF983058:LOJ983077 LXB983058:LYF983077 MGX983058:MIB983077 MQT983058:MRX983077 NAP983058:NBT983077 NKL983058:NLP983077 NUH983058:NVL983077 OED983058:OFH983077 ONZ983058:OPD983077 OXV983058:OYZ983077 PHR983058:PIV983077 PRN983058:PSR983077 QBJ983058:QCN983077 QLF983058:QMJ983077 QVB983058:QWF983077 REX983058:RGB983077 ROT983058:RPX983077 RYP983058:RZT983077 SIL983058:SJP983077 SSH983058:STL983077 TCD983058:TDH983077 TLZ983058:TND983077 TVV983058:TWZ983077 UFR983058:UGV983077 UPN983058:UQR983077 UZJ983058:VAN983077 VJF983058:VKJ983077 VTB983058:VUF983077 WCX983058:WEB983077 WMT983058:WNX983077 G11:AK30" xr:uid="{00000000-0002-0000-0200-000003000000}">
      <formula1>INDIRECT("$K$68:$K$83")</formula1>
    </dataValidation>
    <dataValidation type="list" allowBlank="1" showInputMessage="1" showErrorMessage="1" sqref="WWP983080:WXT983080 KE33:LI33 UA33:VE33 ADW33:AFA33 ANS33:AOW33 AXO33:AYS33 BHK33:BIO33 BRG33:BSK33 CBC33:CCG33 CKY33:CMC33 CUU33:CVY33 DEQ33:DFU33 DOM33:DPQ33 DYI33:DZM33 EIE33:EJI33 ESA33:ETE33 FBW33:FDA33 FLS33:FMW33 FVO33:FWS33 GFK33:GGO33 GPG33:GQK33 GZC33:HAG33 HIY33:HKC33 HSU33:HTY33 ICQ33:IDU33 IMM33:INQ33 IWI33:IXM33 JGE33:JHI33 JQA33:JRE33 JZW33:KBA33 KJS33:KKW33 KTO33:KUS33 LDK33:LEO33 LNG33:LOK33 LXC33:LYG33 MGY33:MIC33 MQU33:MRY33 NAQ33:NBU33 NKM33:NLQ33 NUI33:NVM33 OEE33:OFI33 OOA33:OPE33 OXW33:OZA33 PHS33:PIW33 PRO33:PSS33 QBK33:QCO33 QLG33:QMK33 QVC33:QWG33 REY33:RGC33 ROU33:RPY33 RYQ33:RZU33 SIM33:SJQ33 SSI33:STM33 TCE33:TDI33 TMA33:TNE33 TVW33:TXA33 UFS33:UGW33 UPO33:UQS33 UZK33:VAO33 VJG33:VKK33 VTC33:VUG33 WCY33:WEC33 WMU33:WNY33 WWQ33:WXU33 F65576:AK65576 KD65576:LH65576 TZ65576:VD65576 ADV65576:AEZ65576 ANR65576:AOV65576 AXN65576:AYR65576 BHJ65576:BIN65576 BRF65576:BSJ65576 CBB65576:CCF65576 CKX65576:CMB65576 CUT65576:CVX65576 DEP65576:DFT65576 DOL65576:DPP65576 DYH65576:DZL65576 EID65576:EJH65576 ERZ65576:ETD65576 FBV65576:FCZ65576 FLR65576:FMV65576 FVN65576:FWR65576 GFJ65576:GGN65576 GPF65576:GQJ65576 GZB65576:HAF65576 HIX65576:HKB65576 HST65576:HTX65576 ICP65576:IDT65576 IML65576:INP65576 IWH65576:IXL65576 JGD65576:JHH65576 JPZ65576:JRD65576 JZV65576:KAZ65576 KJR65576:KKV65576 KTN65576:KUR65576 LDJ65576:LEN65576 LNF65576:LOJ65576 LXB65576:LYF65576 MGX65576:MIB65576 MQT65576:MRX65576 NAP65576:NBT65576 NKL65576:NLP65576 NUH65576:NVL65576 OED65576:OFH65576 ONZ65576:OPD65576 OXV65576:OYZ65576 PHR65576:PIV65576 PRN65576:PSR65576 QBJ65576:QCN65576 QLF65576:QMJ65576 QVB65576:QWF65576 REX65576:RGB65576 ROT65576:RPX65576 RYP65576:RZT65576 SIL65576:SJP65576 SSH65576:STL65576 TCD65576:TDH65576 TLZ65576:TND65576 TVV65576:TWZ65576 UFR65576:UGV65576 UPN65576:UQR65576 UZJ65576:VAN65576 VJF65576:VKJ65576 VTB65576:VUF65576 WCX65576:WEB65576 WMT65576:WNX65576 WWP65576:WXT65576 F131112:AK131112 KD131112:LH131112 TZ131112:VD131112 ADV131112:AEZ131112 ANR131112:AOV131112 AXN131112:AYR131112 BHJ131112:BIN131112 BRF131112:BSJ131112 CBB131112:CCF131112 CKX131112:CMB131112 CUT131112:CVX131112 DEP131112:DFT131112 DOL131112:DPP131112 DYH131112:DZL131112 EID131112:EJH131112 ERZ131112:ETD131112 FBV131112:FCZ131112 FLR131112:FMV131112 FVN131112:FWR131112 GFJ131112:GGN131112 GPF131112:GQJ131112 GZB131112:HAF131112 HIX131112:HKB131112 HST131112:HTX131112 ICP131112:IDT131112 IML131112:INP131112 IWH131112:IXL131112 JGD131112:JHH131112 JPZ131112:JRD131112 JZV131112:KAZ131112 KJR131112:KKV131112 KTN131112:KUR131112 LDJ131112:LEN131112 LNF131112:LOJ131112 LXB131112:LYF131112 MGX131112:MIB131112 MQT131112:MRX131112 NAP131112:NBT131112 NKL131112:NLP131112 NUH131112:NVL131112 OED131112:OFH131112 ONZ131112:OPD131112 OXV131112:OYZ131112 PHR131112:PIV131112 PRN131112:PSR131112 QBJ131112:QCN131112 QLF131112:QMJ131112 QVB131112:QWF131112 REX131112:RGB131112 ROT131112:RPX131112 RYP131112:RZT131112 SIL131112:SJP131112 SSH131112:STL131112 TCD131112:TDH131112 TLZ131112:TND131112 TVV131112:TWZ131112 UFR131112:UGV131112 UPN131112:UQR131112 UZJ131112:VAN131112 VJF131112:VKJ131112 VTB131112:VUF131112 WCX131112:WEB131112 WMT131112:WNX131112 WWP131112:WXT131112 F196648:AK196648 KD196648:LH196648 TZ196648:VD196648 ADV196648:AEZ196648 ANR196648:AOV196648 AXN196648:AYR196648 BHJ196648:BIN196648 BRF196648:BSJ196648 CBB196648:CCF196648 CKX196648:CMB196648 CUT196648:CVX196648 DEP196648:DFT196648 DOL196648:DPP196648 DYH196648:DZL196648 EID196648:EJH196648 ERZ196648:ETD196648 FBV196648:FCZ196648 FLR196648:FMV196648 FVN196648:FWR196648 GFJ196648:GGN196648 GPF196648:GQJ196648 GZB196648:HAF196648 HIX196648:HKB196648 HST196648:HTX196648 ICP196648:IDT196648 IML196648:INP196648 IWH196648:IXL196648 JGD196648:JHH196648 JPZ196648:JRD196648 JZV196648:KAZ196648 KJR196648:KKV196648 KTN196648:KUR196648 LDJ196648:LEN196648 LNF196648:LOJ196648 LXB196648:LYF196648 MGX196648:MIB196648 MQT196648:MRX196648 NAP196648:NBT196648 NKL196648:NLP196648 NUH196648:NVL196648 OED196648:OFH196648 ONZ196648:OPD196648 OXV196648:OYZ196648 PHR196648:PIV196648 PRN196648:PSR196648 QBJ196648:QCN196648 QLF196648:QMJ196648 QVB196648:QWF196648 REX196648:RGB196648 ROT196648:RPX196648 RYP196648:RZT196648 SIL196648:SJP196648 SSH196648:STL196648 TCD196648:TDH196648 TLZ196648:TND196648 TVV196648:TWZ196648 UFR196648:UGV196648 UPN196648:UQR196648 UZJ196648:VAN196648 VJF196648:VKJ196648 VTB196648:VUF196648 WCX196648:WEB196648 WMT196648:WNX196648 WWP196648:WXT196648 F262184:AK262184 KD262184:LH262184 TZ262184:VD262184 ADV262184:AEZ262184 ANR262184:AOV262184 AXN262184:AYR262184 BHJ262184:BIN262184 BRF262184:BSJ262184 CBB262184:CCF262184 CKX262184:CMB262184 CUT262184:CVX262184 DEP262184:DFT262184 DOL262184:DPP262184 DYH262184:DZL262184 EID262184:EJH262184 ERZ262184:ETD262184 FBV262184:FCZ262184 FLR262184:FMV262184 FVN262184:FWR262184 GFJ262184:GGN262184 GPF262184:GQJ262184 GZB262184:HAF262184 HIX262184:HKB262184 HST262184:HTX262184 ICP262184:IDT262184 IML262184:INP262184 IWH262184:IXL262184 JGD262184:JHH262184 JPZ262184:JRD262184 JZV262184:KAZ262184 KJR262184:KKV262184 KTN262184:KUR262184 LDJ262184:LEN262184 LNF262184:LOJ262184 LXB262184:LYF262184 MGX262184:MIB262184 MQT262184:MRX262184 NAP262184:NBT262184 NKL262184:NLP262184 NUH262184:NVL262184 OED262184:OFH262184 ONZ262184:OPD262184 OXV262184:OYZ262184 PHR262184:PIV262184 PRN262184:PSR262184 QBJ262184:QCN262184 QLF262184:QMJ262184 QVB262184:QWF262184 REX262184:RGB262184 ROT262184:RPX262184 RYP262184:RZT262184 SIL262184:SJP262184 SSH262184:STL262184 TCD262184:TDH262184 TLZ262184:TND262184 TVV262184:TWZ262184 UFR262184:UGV262184 UPN262184:UQR262184 UZJ262184:VAN262184 VJF262184:VKJ262184 VTB262184:VUF262184 WCX262184:WEB262184 WMT262184:WNX262184 WWP262184:WXT262184 F327720:AK327720 KD327720:LH327720 TZ327720:VD327720 ADV327720:AEZ327720 ANR327720:AOV327720 AXN327720:AYR327720 BHJ327720:BIN327720 BRF327720:BSJ327720 CBB327720:CCF327720 CKX327720:CMB327720 CUT327720:CVX327720 DEP327720:DFT327720 DOL327720:DPP327720 DYH327720:DZL327720 EID327720:EJH327720 ERZ327720:ETD327720 FBV327720:FCZ327720 FLR327720:FMV327720 FVN327720:FWR327720 GFJ327720:GGN327720 GPF327720:GQJ327720 GZB327720:HAF327720 HIX327720:HKB327720 HST327720:HTX327720 ICP327720:IDT327720 IML327720:INP327720 IWH327720:IXL327720 JGD327720:JHH327720 JPZ327720:JRD327720 JZV327720:KAZ327720 KJR327720:KKV327720 KTN327720:KUR327720 LDJ327720:LEN327720 LNF327720:LOJ327720 LXB327720:LYF327720 MGX327720:MIB327720 MQT327720:MRX327720 NAP327720:NBT327720 NKL327720:NLP327720 NUH327720:NVL327720 OED327720:OFH327720 ONZ327720:OPD327720 OXV327720:OYZ327720 PHR327720:PIV327720 PRN327720:PSR327720 QBJ327720:QCN327720 QLF327720:QMJ327720 QVB327720:QWF327720 REX327720:RGB327720 ROT327720:RPX327720 RYP327720:RZT327720 SIL327720:SJP327720 SSH327720:STL327720 TCD327720:TDH327720 TLZ327720:TND327720 TVV327720:TWZ327720 UFR327720:UGV327720 UPN327720:UQR327720 UZJ327720:VAN327720 VJF327720:VKJ327720 VTB327720:VUF327720 WCX327720:WEB327720 WMT327720:WNX327720 WWP327720:WXT327720 F393256:AK393256 KD393256:LH393256 TZ393256:VD393256 ADV393256:AEZ393256 ANR393256:AOV393256 AXN393256:AYR393256 BHJ393256:BIN393256 BRF393256:BSJ393256 CBB393256:CCF393256 CKX393256:CMB393256 CUT393256:CVX393256 DEP393256:DFT393256 DOL393256:DPP393256 DYH393256:DZL393256 EID393256:EJH393256 ERZ393256:ETD393256 FBV393256:FCZ393256 FLR393256:FMV393256 FVN393256:FWR393256 GFJ393256:GGN393256 GPF393256:GQJ393256 GZB393256:HAF393256 HIX393256:HKB393256 HST393256:HTX393256 ICP393256:IDT393256 IML393256:INP393256 IWH393256:IXL393256 JGD393256:JHH393256 JPZ393256:JRD393256 JZV393256:KAZ393256 KJR393256:KKV393256 KTN393256:KUR393256 LDJ393256:LEN393256 LNF393256:LOJ393256 LXB393256:LYF393256 MGX393256:MIB393256 MQT393256:MRX393256 NAP393256:NBT393256 NKL393256:NLP393256 NUH393256:NVL393256 OED393256:OFH393256 ONZ393256:OPD393256 OXV393256:OYZ393256 PHR393256:PIV393256 PRN393256:PSR393256 QBJ393256:QCN393256 QLF393256:QMJ393256 QVB393256:QWF393256 REX393256:RGB393256 ROT393256:RPX393256 RYP393256:RZT393256 SIL393256:SJP393256 SSH393256:STL393256 TCD393256:TDH393256 TLZ393256:TND393256 TVV393256:TWZ393256 UFR393256:UGV393256 UPN393256:UQR393256 UZJ393256:VAN393256 VJF393256:VKJ393256 VTB393256:VUF393256 WCX393256:WEB393256 WMT393256:WNX393256 WWP393256:WXT393256 F458792:AK458792 KD458792:LH458792 TZ458792:VD458792 ADV458792:AEZ458792 ANR458792:AOV458792 AXN458792:AYR458792 BHJ458792:BIN458792 BRF458792:BSJ458792 CBB458792:CCF458792 CKX458792:CMB458792 CUT458792:CVX458792 DEP458792:DFT458792 DOL458792:DPP458792 DYH458792:DZL458792 EID458792:EJH458792 ERZ458792:ETD458792 FBV458792:FCZ458792 FLR458792:FMV458792 FVN458792:FWR458792 GFJ458792:GGN458792 GPF458792:GQJ458792 GZB458792:HAF458792 HIX458792:HKB458792 HST458792:HTX458792 ICP458792:IDT458792 IML458792:INP458792 IWH458792:IXL458792 JGD458792:JHH458792 JPZ458792:JRD458792 JZV458792:KAZ458792 KJR458792:KKV458792 KTN458792:KUR458792 LDJ458792:LEN458792 LNF458792:LOJ458792 LXB458792:LYF458792 MGX458792:MIB458792 MQT458792:MRX458792 NAP458792:NBT458792 NKL458792:NLP458792 NUH458792:NVL458792 OED458792:OFH458792 ONZ458792:OPD458792 OXV458792:OYZ458792 PHR458792:PIV458792 PRN458792:PSR458792 QBJ458792:QCN458792 QLF458792:QMJ458792 QVB458792:QWF458792 REX458792:RGB458792 ROT458792:RPX458792 RYP458792:RZT458792 SIL458792:SJP458792 SSH458792:STL458792 TCD458792:TDH458792 TLZ458792:TND458792 TVV458792:TWZ458792 UFR458792:UGV458792 UPN458792:UQR458792 UZJ458792:VAN458792 VJF458792:VKJ458792 VTB458792:VUF458792 WCX458792:WEB458792 WMT458792:WNX458792 WWP458792:WXT458792 F524328:AK524328 KD524328:LH524328 TZ524328:VD524328 ADV524328:AEZ524328 ANR524328:AOV524328 AXN524328:AYR524328 BHJ524328:BIN524328 BRF524328:BSJ524328 CBB524328:CCF524328 CKX524328:CMB524328 CUT524328:CVX524328 DEP524328:DFT524328 DOL524328:DPP524328 DYH524328:DZL524328 EID524328:EJH524328 ERZ524328:ETD524328 FBV524328:FCZ524328 FLR524328:FMV524328 FVN524328:FWR524328 GFJ524328:GGN524328 GPF524328:GQJ524328 GZB524328:HAF524328 HIX524328:HKB524328 HST524328:HTX524328 ICP524328:IDT524328 IML524328:INP524328 IWH524328:IXL524328 JGD524328:JHH524328 JPZ524328:JRD524328 JZV524328:KAZ524328 KJR524328:KKV524328 KTN524328:KUR524328 LDJ524328:LEN524328 LNF524328:LOJ524328 LXB524328:LYF524328 MGX524328:MIB524328 MQT524328:MRX524328 NAP524328:NBT524328 NKL524328:NLP524328 NUH524328:NVL524328 OED524328:OFH524328 ONZ524328:OPD524328 OXV524328:OYZ524328 PHR524328:PIV524328 PRN524328:PSR524328 QBJ524328:QCN524328 QLF524328:QMJ524328 QVB524328:QWF524328 REX524328:RGB524328 ROT524328:RPX524328 RYP524328:RZT524328 SIL524328:SJP524328 SSH524328:STL524328 TCD524328:TDH524328 TLZ524328:TND524328 TVV524328:TWZ524328 UFR524328:UGV524328 UPN524328:UQR524328 UZJ524328:VAN524328 VJF524328:VKJ524328 VTB524328:VUF524328 WCX524328:WEB524328 WMT524328:WNX524328 WWP524328:WXT524328 F589864:AK589864 KD589864:LH589864 TZ589864:VD589864 ADV589864:AEZ589864 ANR589864:AOV589864 AXN589864:AYR589864 BHJ589864:BIN589864 BRF589864:BSJ589864 CBB589864:CCF589864 CKX589864:CMB589864 CUT589864:CVX589864 DEP589864:DFT589864 DOL589864:DPP589864 DYH589864:DZL589864 EID589864:EJH589864 ERZ589864:ETD589864 FBV589864:FCZ589864 FLR589864:FMV589864 FVN589864:FWR589864 GFJ589864:GGN589864 GPF589864:GQJ589864 GZB589864:HAF589864 HIX589864:HKB589864 HST589864:HTX589864 ICP589864:IDT589864 IML589864:INP589864 IWH589864:IXL589864 JGD589864:JHH589864 JPZ589864:JRD589864 JZV589864:KAZ589864 KJR589864:KKV589864 KTN589864:KUR589864 LDJ589864:LEN589864 LNF589864:LOJ589864 LXB589864:LYF589864 MGX589864:MIB589864 MQT589864:MRX589864 NAP589864:NBT589864 NKL589864:NLP589864 NUH589864:NVL589864 OED589864:OFH589864 ONZ589864:OPD589864 OXV589864:OYZ589864 PHR589864:PIV589864 PRN589864:PSR589864 QBJ589864:QCN589864 QLF589864:QMJ589864 QVB589864:QWF589864 REX589864:RGB589864 ROT589864:RPX589864 RYP589864:RZT589864 SIL589864:SJP589864 SSH589864:STL589864 TCD589864:TDH589864 TLZ589864:TND589864 TVV589864:TWZ589864 UFR589864:UGV589864 UPN589864:UQR589864 UZJ589864:VAN589864 VJF589864:VKJ589864 VTB589864:VUF589864 WCX589864:WEB589864 WMT589864:WNX589864 WWP589864:WXT589864 F655400:AK655400 KD655400:LH655400 TZ655400:VD655400 ADV655400:AEZ655400 ANR655400:AOV655400 AXN655400:AYR655400 BHJ655400:BIN655400 BRF655400:BSJ655400 CBB655400:CCF655400 CKX655400:CMB655400 CUT655400:CVX655400 DEP655400:DFT655400 DOL655400:DPP655400 DYH655400:DZL655400 EID655400:EJH655400 ERZ655400:ETD655400 FBV655400:FCZ655400 FLR655400:FMV655400 FVN655400:FWR655400 GFJ655400:GGN655400 GPF655400:GQJ655400 GZB655400:HAF655400 HIX655400:HKB655400 HST655400:HTX655400 ICP655400:IDT655400 IML655400:INP655400 IWH655400:IXL655400 JGD655400:JHH655400 JPZ655400:JRD655400 JZV655400:KAZ655400 KJR655400:KKV655400 KTN655400:KUR655400 LDJ655400:LEN655400 LNF655400:LOJ655400 LXB655400:LYF655400 MGX655400:MIB655400 MQT655400:MRX655400 NAP655400:NBT655400 NKL655400:NLP655400 NUH655400:NVL655400 OED655400:OFH655400 ONZ655400:OPD655400 OXV655400:OYZ655400 PHR655400:PIV655400 PRN655400:PSR655400 QBJ655400:QCN655400 QLF655400:QMJ655400 QVB655400:QWF655400 REX655400:RGB655400 ROT655400:RPX655400 RYP655400:RZT655400 SIL655400:SJP655400 SSH655400:STL655400 TCD655400:TDH655400 TLZ655400:TND655400 TVV655400:TWZ655400 UFR655400:UGV655400 UPN655400:UQR655400 UZJ655400:VAN655400 VJF655400:VKJ655400 VTB655400:VUF655400 WCX655400:WEB655400 WMT655400:WNX655400 WWP655400:WXT655400 F720936:AK720936 KD720936:LH720936 TZ720936:VD720936 ADV720936:AEZ720936 ANR720936:AOV720936 AXN720936:AYR720936 BHJ720936:BIN720936 BRF720936:BSJ720936 CBB720936:CCF720936 CKX720936:CMB720936 CUT720936:CVX720936 DEP720936:DFT720936 DOL720936:DPP720936 DYH720936:DZL720936 EID720936:EJH720936 ERZ720936:ETD720936 FBV720936:FCZ720936 FLR720936:FMV720936 FVN720936:FWR720936 GFJ720936:GGN720936 GPF720936:GQJ720936 GZB720936:HAF720936 HIX720936:HKB720936 HST720936:HTX720936 ICP720936:IDT720936 IML720936:INP720936 IWH720936:IXL720936 JGD720936:JHH720936 JPZ720936:JRD720936 JZV720936:KAZ720936 KJR720936:KKV720936 KTN720936:KUR720936 LDJ720936:LEN720936 LNF720936:LOJ720936 LXB720936:LYF720936 MGX720936:MIB720936 MQT720936:MRX720936 NAP720936:NBT720936 NKL720936:NLP720936 NUH720936:NVL720936 OED720936:OFH720936 ONZ720936:OPD720936 OXV720936:OYZ720936 PHR720936:PIV720936 PRN720936:PSR720936 QBJ720936:QCN720936 QLF720936:QMJ720936 QVB720936:QWF720936 REX720936:RGB720936 ROT720936:RPX720936 RYP720936:RZT720936 SIL720936:SJP720936 SSH720936:STL720936 TCD720936:TDH720936 TLZ720936:TND720936 TVV720936:TWZ720936 UFR720936:UGV720936 UPN720936:UQR720936 UZJ720936:VAN720936 VJF720936:VKJ720936 VTB720936:VUF720936 WCX720936:WEB720936 WMT720936:WNX720936 WWP720936:WXT720936 F786472:AK786472 KD786472:LH786472 TZ786472:VD786472 ADV786472:AEZ786472 ANR786472:AOV786472 AXN786472:AYR786472 BHJ786472:BIN786472 BRF786472:BSJ786472 CBB786472:CCF786472 CKX786472:CMB786472 CUT786472:CVX786472 DEP786472:DFT786472 DOL786472:DPP786472 DYH786472:DZL786472 EID786472:EJH786472 ERZ786472:ETD786472 FBV786472:FCZ786472 FLR786472:FMV786472 FVN786472:FWR786472 GFJ786472:GGN786472 GPF786472:GQJ786472 GZB786472:HAF786472 HIX786472:HKB786472 HST786472:HTX786472 ICP786472:IDT786472 IML786472:INP786472 IWH786472:IXL786472 JGD786472:JHH786472 JPZ786472:JRD786472 JZV786472:KAZ786472 KJR786472:KKV786472 KTN786472:KUR786472 LDJ786472:LEN786472 LNF786472:LOJ786472 LXB786472:LYF786472 MGX786472:MIB786472 MQT786472:MRX786472 NAP786472:NBT786472 NKL786472:NLP786472 NUH786472:NVL786472 OED786472:OFH786472 ONZ786472:OPD786472 OXV786472:OYZ786472 PHR786472:PIV786472 PRN786472:PSR786472 QBJ786472:QCN786472 QLF786472:QMJ786472 QVB786472:QWF786472 REX786472:RGB786472 ROT786472:RPX786472 RYP786472:RZT786472 SIL786472:SJP786472 SSH786472:STL786472 TCD786472:TDH786472 TLZ786472:TND786472 TVV786472:TWZ786472 UFR786472:UGV786472 UPN786472:UQR786472 UZJ786472:VAN786472 VJF786472:VKJ786472 VTB786472:VUF786472 WCX786472:WEB786472 WMT786472:WNX786472 WWP786472:WXT786472 F852008:AK852008 KD852008:LH852008 TZ852008:VD852008 ADV852008:AEZ852008 ANR852008:AOV852008 AXN852008:AYR852008 BHJ852008:BIN852008 BRF852008:BSJ852008 CBB852008:CCF852008 CKX852008:CMB852008 CUT852008:CVX852008 DEP852008:DFT852008 DOL852008:DPP852008 DYH852008:DZL852008 EID852008:EJH852008 ERZ852008:ETD852008 FBV852008:FCZ852008 FLR852008:FMV852008 FVN852008:FWR852008 GFJ852008:GGN852008 GPF852008:GQJ852008 GZB852008:HAF852008 HIX852008:HKB852008 HST852008:HTX852008 ICP852008:IDT852008 IML852008:INP852008 IWH852008:IXL852008 JGD852008:JHH852008 JPZ852008:JRD852008 JZV852008:KAZ852008 KJR852008:KKV852008 KTN852008:KUR852008 LDJ852008:LEN852008 LNF852008:LOJ852008 LXB852008:LYF852008 MGX852008:MIB852008 MQT852008:MRX852008 NAP852008:NBT852008 NKL852008:NLP852008 NUH852008:NVL852008 OED852008:OFH852008 ONZ852008:OPD852008 OXV852008:OYZ852008 PHR852008:PIV852008 PRN852008:PSR852008 QBJ852008:QCN852008 QLF852008:QMJ852008 QVB852008:QWF852008 REX852008:RGB852008 ROT852008:RPX852008 RYP852008:RZT852008 SIL852008:SJP852008 SSH852008:STL852008 TCD852008:TDH852008 TLZ852008:TND852008 TVV852008:TWZ852008 UFR852008:UGV852008 UPN852008:UQR852008 UZJ852008:VAN852008 VJF852008:VKJ852008 VTB852008:VUF852008 WCX852008:WEB852008 WMT852008:WNX852008 WWP852008:WXT852008 F917544:AK917544 KD917544:LH917544 TZ917544:VD917544 ADV917544:AEZ917544 ANR917544:AOV917544 AXN917544:AYR917544 BHJ917544:BIN917544 BRF917544:BSJ917544 CBB917544:CCF917544 CKX917544:CMB917544 CUT917544:CVX917544 DEP917544:DFT917544 DOL917544:DPP917544 DYH917544:DZL917544 EID917544:EJH917544 ERZ917544:ETD917544 FBV917544:FCZ917544 FLR917544:FMV917544 FVN917544:FWR917544 GFJ917544:GGN917544 GPF917544:GQJ917544 GZB917544:HAF917544 HIX917544:HKB917544 HST917544:HTX917544 ICP917544:IDT917544 IML917544:INP917544 IWH917544:IXL917544 JGD917544:JHH917544 JPZ917544:JRD917544 JZV917544:KAZ917544 KJR917544:KKV917544 KTN917544:KUR917544 LDJ917544:LEN917544 LNF917544:LOJ917544 LXB917544:LYF917544 MGX917544:MIB917544 MQT917544:MRX917544 NAP917544:NBT917544 NKL917544:NLP917544 NUH917544:NVL917544 OED917544:OFH917544 ONZ917544:OPD917544 OXV917544:OYZ917544 PHR917544:PIV917544 PRN917544:PSR917544 QBJ917544:QCN917544 QLF917544:QMJ917544 QVB917544:QWF917544 REX917544:RGB917544 ROT917544:RPX917544 RYP917544:RZT917544 SIL917544:SJP917544 SSH917544:STL917544 TCD917544:TDH917544 TLZ917544:TND917544 TVV917544:TWZ917544 UFR917544:UGV917544 UPN917544:UQR917544 UZJ917544:VAN917544 VJF917544:VKJ917544 VTB917544:VUF917544 WCX917544:WEB917544 WMT917544:WNX917544 WWP917544:WXT917544 F983080:AK983080 KD983080:LH983080 TZ983080:VD983080 ADV983080:AEZ983080 ANR983080:AOV983080 AXN983080:AYR983080 BHJ983080:BIN983080 BRF983080:BSJ983080 CBB983080:CCF983080 CKX983080:CMB983080 CUT983080:CVX983080 DEP983080:DFT983080 DOL983080:DPP983080 DYH983080:DZL983080 EID983080:EJH983080 ERZ983080:ETD983080 FBV983080:FCZ983080 FLR983080:FMV983080 FVN983080:FWR983080 GFJ983080:GGN983080 GPF983080:GQJ983080 GZB983080:HAF983080 HIX983080:HKB983080 HST983080:HTX983080 ICP983080:IDT983080 IML983080:INP983080 IWH983080:IXL983080 JGD983080:JHH983080 JPZ983080:JRD983080 JZV983080:KAZ983080 KJR983080:KKV983080 KTN983080:KUR983080 LDJ983080:LEN983080 LNF983080:LOJ983080 LXB983080:LYF983080 MGX983080:MIB983080 MQT983080:MRX983080 NAP983080:NBT983080 NKL983080:NLP983080 NUH983080:NVL983080 OED983080:OFH983080 ONZ983080:OPD983080 OXV983080:OYZ983080 PHR983080:PIV983080 PRN983080:PSR983080 QBJ983080:QCN983080 QLF983080:QMJ983080 QVB983080:QWF983080 REX983080:RGB983080 ROT983080:RPX983080 RYP983080:RZT983080 SIL983080:SJP983080 SSH983080:STL983080 TCD983080:TDH983080 TLZ983080:TND983080 TVV983080:TWZ983080 UFR983080:UGV983080 UPN983080:UQR983080 UZJ983080:VAN983080 VJF983080:VKJ983080 VTB983080:VUF983080 WCX983080:WEB983080 WMT983080:WNX983080 G33:AK33" xr:uid="{00000000-0002-0000-0200-000004000000}">
      <formula1>"○,無"</formula1>
    </dataValidation>
  </dataValidations>
  <printOptions horizontalCentered="1" verticalCentered="1"/>
  <pageMargins left="0.19685039370078741" right="0.19685039370078741" top="0.39370078740157483" bottom="0" header="0" footer="0.19685039370078741"/>
  <pageSetup paperSize="9" scale="57" orientation="landscape" cellComments="asDisplayed" r:id="rId1"/>
  <headerFooter alignWithMargins="0"/>
  <colBreaks count="1" manualBreakCount="1">
    <brk id="43" max="62" man="1"/>
  </col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stopIfTrue="1" id="{77D82820-3684-4F69-86A1-450AAA1E896E}">
            <xm:f>COUNTIF(日付!$A$19:$U$22,G7)&gt;0</xm:f>
            <x14:dxf>
              <font>
                <color rgb="FFFF0000"/>
              </font>
            </x14:dxf>
          </x14:cfRule>
          <xm:sqref>G7:AK10 G36:AK36</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CF107"/>
  <sheetViews>
    <sheetView view="pageBreakPreview" zoomScale="55" zoomScaleNormal="75" zoomScaleSheetLayoutView="55" workbookViewId="0">
      <selection activeCell="AV9" sqref="AV9:AV10"/>
    </sheetView>
  </sheetViews>
  <sheetFormatPr defaultRowHeight="13.2"/>
  <cols>
    <col min="1" max="2" width="7.88671875" style="4" customWidth="1"/>
    <col min="3" max="4" width="4.77734375" style="4" customWidth="1"/>
    <col min="5" max="5" width="8.33203125" style="4" customWidth="1"/>
    <col min="6" max="6" width="17.109375" style="4" customWidth="1"/>
    <col min="7" max="36" width="4.6640625" style="4" customWidth="1"/>
    <col min="37" max="37" width="4.21875" style="4" hidden="1" customWidth="1"/>
    <col min="38" max="38" width="9.88671875" style="4" customWidth="1"/>
    <col min="39" max="39" width="14.6640625" style="4" customWidth="1"/>
    <col min="40" max="41" width="10.6640625" style="4" customWidth="1"/>
    <col min="42" max="43" width="2.6640625" style="4" customWidth="1"/>
    <col min="44" max="44" width="3.6640625" style="4" customWidth="1"/>
    <col min="45" max="45" width="3.88671875" style="4" bestFit="1" customWidth="1"/>
    <col min="46" max="46" width="3.88671875" style="4" customWidth="1"/>
    <col min="47" max="47" width="19.33203125" style="4" customWidth="1"/>
    <col min="48" max="56" width="15.6640625" style="4" customWidth="1"/>
    <col min="57" max="58" width="16.6640625" style="4" customWidth="1"/>
    <col min="59" max="59" width="30.6640625" style="4" customWidth="1"/>
    <col min="60" max="60" width="9" style="4" customWidth="1"/>
    <col min="61" max="79" width="9" style="4" hidden="1" customWidth="1"/>
    <col min="80" max="80" width="30.44140625" style="73" hidden="1" customWidth="1"/>
    <col min="81" max="82" width="13.33203125" style="73" hidden="1" customWidth="1"/>
    <col min="83" max="84" width="17" style="73" hidden="1" customWidth="1"/>
    <col min="85" max="284" width="9" style="4"/>
    <col min="285" max="286" width="7.88671875" style="4" customWidth="1"/>
    <col min="287" max="288" width="4.77734375" style="4" customWidth="1"/>
    <col min="289" max="289" width="17.109375" style="4" customWidth="1"/>
    <col min="290" max="319" width="4.109375" style="4" customWidth="1"/>
    <col min="320" max="320" width="0" style="4" hidden="1" customWidth="1"/>
    <col min="321" max="321" width="9.88671875" style="4" customWidth="1"/>
    <col min="322" max="322" width="14.6640625" style="4" customWidth="1"/>
    <col min="323" max="324" width="9.88671875" style="4" customWidth="1"/>
    <col min="325" max="326" width="7.6640625" style="4" customWidth="1"/>
    <col min="327" max="327" width="9" style="4" customWidth="1"/>
    <col min="328" max="334" width="0" style="4" hidden="1" customWidth="1"/>
    <col min="335" max="540" width="9" style="4"/>
    <col min="541" max="542" width="7.88671875" style="4" customWidth="1"/>
    <col min="543" max="544" width="4.77734375" style="4" customWidth="1"/>
    <col min="545" max="545" width="17.109375" style="4" customWidth="1"/>
    <col min="546" max="575" width="4.109375" style="4" customWidth="1"/>
    <col min="576" max="576" width="0" style="4" hidden="1" customWidth="1"/>
    <col min="577" max="577" width="9.88671875" style="4" customWidth="1"/>
    <col min="578" max="578" width="14.6640625" style="4" customWidth="1"/>
    <col min="579" max="580" width="9.88671875" style="4" customWidth="1"/>
    <col min="581" max="582" width="7.6640625" style="4" customWidth="1"/>
    <col min="583" max="583" width="9" style="4" customWidth="1"/>
    <col min="584" max="590" width="0" style="4" hidden="1" customWidth="1"/>
    <col min="591" max="796" width="9" style="4"/>
    <col min="797" max="798" width="7.88671875" style="4" customWidth="1"/>
    <col min="799" max="800" width="4.77734375" style="4" customWidth="1"/>
    <col min="801" max="801" width="17.109375" style="4" customWidth="1"/>
    <col min="802" max="831" width="4.109375" style="4" customWidth="1"/>
    <col min="832" max="832" width="0" style="4" hidden="1" customWidth="1"/>
    <col min="833" max="833" width="9.88671875" style="4" customWidth="1"/>
    <col min="834" max="834" width="14.6640625" style="4" customWidth="1"/>
    <col min="835" max="836" width="9.88671875" style="4" customWidth="1"/>
    <col min="837" max="838" width="7.6640625" style="4" customWidth="1"/>
    <col min="839" max="839" width="9" style="4" customWidth="1"/>
    <col min="840" max="846" width="0" style="4" hidden="1" customWidth="1"/>
    <col min="847" max="1052" width="9" style="4"/>
    <col min="1053" max="1054" width="7.88671875" style="4" customWidth="1"/>
    <col min="1055" max="1056" width="4.77734375" style="4" customWidth="1"/>
    <col min="1057" max="1057" width="17.109375" style="4" customWidth="1"/>
    <col min="1058" max="1087" width="4.109375" style="4" customWidth="1"/>
    <col min="1088" max="1088" width="0" style="4" hidden="1" customWidth="1"/>
    <col min="1089" max="1089" width="9.88671875" style="4" customWidth="1"/>
    <col min="1090" max="1090" width="14.6640625" style="4" customWidth="1"/>
    <col min="1091" max="1092" width="9.88671875" style="4" customWidth="1"/>
    <col min="1093" max="1094" width="7.6640625" style="4" customWidth="1"/>
    <col min="1095" max="1095" width="9" style="4" customWidth="1"/>
    <col min="1096" max="1102" width="0" style="4" hidden="1" customWidth="1"/>
    <col min="1103" max="1308" width="9" style="4"/>
    <col min="1309" max="1310" width="7.88671875" style="4" customWidth="1"/>
    <col min="1311" max="1312" width="4.77734375" style="4" customWidth="1"/>
    <col min="1313" max="1313" width="17.109375" style="4" customWidth="1"/>
    <col min="1314" max="1343" width="4.109375" style="4" customWidth="1"/>
    <col min="1344" max="1344" width="0" style="4" hidden="1" customWidth="1"/>
    <col min="1345" max="1345" width="9.88671875" style="4" customWidth="1"/>
    <col min="1346" max="1346" width="14.6640625" style="4" customWidth="1"/>
    <col min="1347" max="1348" width="9.88671875" style="4" customWidth="1"/>
    <col min="1349" max="1350" width="7.6640625" style="4" customWidth="1"/>
    <col min="1351" max="1351" width="9" style="4" customWidth="1"/>
    <col min="1352" max="1358" width="0" style="4" hidden="1" customWidth="1"/>
    <col min="1359" max="1564" width="9" style="4"/>
    <col min="1565" max="1566" width="7.88671875" style="4" customWidth="1"/>
    <col min="1567" max="1568" width="4.77734375" style="4" customWidth="1"/>
    <col min="1569" max="1569" width="17.109375" style="4" customWidth="1"/>
    <col min="1570" max="1599" width="4.109375" style="4" customWidth="1"/>
    <col min="1600" max="1600" width="0" style="4" hidden="1" customWidth="1"/>
    <col min="1601" max="1601" width="9.88671875" style="4" customWidth="1"/>
    <col min="1602" max="1602" width="14.6640625" style="4" customWidth="1"/>
    <col min="1603" max="1604" width="9.88671875" style="4" customWidth="1"/>
    <col min="1605" max="1606" width="7.6640625" style="4" customWidth="1"/>
    <col min="1607" max="1607" width="9" style="4" customWidth="1"/>
    <col min="1608" max="1614" width="0" style="4" hidden="1" customWidth="1"/>
    <col min="1615" max="1820" width="9" style="4"/>
    <col min="1821" max="1822" width="7.88671875" style="4" customWidth="1"/>
    <col min="1823" max="1824" width="4.77734375" style="4" customWidth="1"/>
    <col min="1825" max="1825" width="17.109375" style="4" customWidth="1"/>
    <col min="1826" max="1855" width="4.109375" style="4" customWidth="1"/>
    <col min="1856" max="1856" width="0" style="4" hidden="1" customWidth="1"/>
    <col min="1857" max="1857" width="9.88671875" style="4" customWidth="1"/>
    <col min="1858" max="1858" width="14.6640625" style="4" customWidth="1"/>
    <col min="1859" max="1860" width="9.88671875" style="4" customWidth="1"/>
    <col min="1861" max="1862" width="7.6640625" style="4" customWidth="1"/>
    <col min="1863" max="1863" width="9" style="4" customWidth="1"/>
    <col min="1864" max="1870" width="0" style="4" hidden="1" customWidth="1"/>
    <col min="1871" max="2076" width="9" style="4"/>
    <col min="2077" max="2078" width="7.88671875" style="4" customWidth="1"/>
    <col min="2079" max="2080" width="4.77734375" style="4" customWidth="1"/>
    <col min="2081" max="2081" width="17.109375" style="4" customWidth="1"/>
    <col min="2082" max="2111" width="4.109375" style="4" customWidth="1"/>
    <col min="2112" max="2112" width="0" style="4" hidden="1" customWidth="1"/>
    <col min="2113" max="2113" width="9.88671875" style="4" customWidth="1"/>
    <col min="2114" max="2114" width="14.6640625" style="4" customWidth="1"/>
    <col min="2115" max="2116" width="9.88671875" style="4" customWidth="1"/>
    <col min="2117" max="2118" width="7.6640625" style="4" customWidth="1"/>
    <col min="2119" max="2119" width="9" style="4" customWidth="1"/>
    <col min="2120" max="2126" width="0" style="4" hidden="1" customWidth="1"/>
    <col min="2127" max="2332" width="9" style="4"/>
    <col min="2333" max="2334" width="7.88671875" style="4" customWidth="1"/>
    <col min="2335" max="2336" width="4.77734375" style="4" customWidth="1"/>
    <col min="2337" max="2337" width="17.109375" style="4" customWidth="1"/>
    <col min="2338" max="2367" width="4.109375" style="4" customWidth="1"/>
    <col min="2368" max="2368" width="0" style="4" hidden="1" customWidth="1"/>
    <col min="2369" max="2369" width="9.88671875" style="4" customWidth="1"/>
    <col min="2370" max="2370" width="14.6640625" style="4" customWidth="1"/>
    <col min="2371" max="2372" width="9.88671875" style="4" customWidth="1"/>
    <col min="2373" max="2374" width="7.6640625" style="4" customWidth="1"/>
    <col min="2375" max="2375" width="9" style="4" customWidth="1"/>
    <col min="2376" max="2382" width="0" style="4" hidden="1" customWidth="1"/>
    <col min="2383" max="2588" width="9" style="4"/>
    <col min="2589" max="2590" width="7.88671875" style="4" customWidth="1"/>
    <col min="2591" max="2592" width="4.77734375" style="4" customWidth="1"/>
    <col min="2593" max="2593" width="17.109375" style="4" customWidth="1"/>
    <col min="2594" max="2623" width="4.109375" style="4" customWidth="1"/>
    <col min="2624" max="2624" width="0" style="4" hidden="1" customWidth="1"/>
    <col min="2625" max="2625" width="9.88671875" style="4" customWidth="1"/>
    <col min="2626" max="2626" width="14.6640625" style="4" customWidth="1"/>
    <col min="2627" max="2628" width="9.88671875" style="4" customWidth="1"/>
    <col min="2629" max="2630" width="7.6640625" style="4" customWidth="1"/>
    <col min="2631" max="2631" width="9" style="4" customWidth="1"/>
    <col min="2632" max="2638" width="0" style="4" hidden="1" customWidth="1"/>
    <col min="2639" max="2844" width="9" style="4"/>
    <col min="2845" max="2846" width="7.88671875" style="4" customWidth="1"/>
    <col min="2847" max="2848" width="4.77734375" style="4" customWidth="1"/>
    <col min="2849" max="2849" width="17.109375" style="4" customWidth="1"/>
    <col min="2850" max="2879" width="4.109375" style="4" customWidth="1"/>
    <col min="2880" max="2880" width="0" style="4" hidden="1" customWidth="1"/>
    <col min="2881" max="2881" width="9.88671875" style="4" customWidth="1"/>
    <col min="2882" max="2882" width="14.6640625" style="4" customWidth="1"/>
    <col min="2883" max="2884" width="9.88671875" style="4" customWidth="1"/>
    <col min="2885" max="2886" width="7.6640625" style="4" customWidth="1"/>
    <col min="2887" max="2887" width="9" style="4" customWidth="1"/>
    <col min="2888" max="2894" width="0" style="4" hidden="1" customWidth="1"/>
    <col min="2895" max="3100" width="9" style="4"/>
    <col min="3101" max="3102" width="7.88671875" style="4" customWidth="1"/>
    <col min="3103" max="3104" width="4.77734375" style="4" customWidth="1"/>
    <col min="3105" max="3105" width="17.109375" style="4" customWidth="1"/>
    <col min="3106" max="3135" width="4.109375" style="4" customWidth="1"/>
    <col min="3136" max="3136" width="0" style="4" hidden="1" customWidth="1"/>
    <col min="3137" max="3137" width="9.88671875" style="4" customWidth="1"/>
    <col min="3138" max="3138" width="14.6640625" style="4" customWidth="1"/>
    <col min="3139" max="3140" width="9.88671875" style="4" customWidth="1"/>
    <col min="3141" max="3142" width="7.6640625" style="4" customWidth="1"/>
    <col min="3143" max="3143" width="9" style="4" customWidth="1"/>
    <col min="3144" max="3150" width="0" style="4" hidden="1" customWidth="1"/>
    <col min="3151" max="3356" width="9" style="4"/>
    <col min="3357" max="3358" width="7.88671875" style="4" customWidth="1"/>
    <col min="3359" max="3360" width="4.77734375" style="4" customWidth="1"/>
    <col min="3361" max="3361" width="17.109375" style="4" customWidth="1"/>
    <col min="3362" max="3391" width="4.109375" style="4" customWidth="1"/>
    <col min="3392" max="3392" width="0" style="4" hidden="1" customWidth="1"/>
    <col min="3393" max="3393" width="9.88671875" style="4" customWidth="1"/>
    <col min="3394" max="3394" width="14.6640625" style="4" customWidth="1"/>
    <col min="3395" max="3396" width="9.88671875" style="4" customWidth="1"/>
    <col min="3397" max="3398" width="7.6640625" style="4" customWidth="1"/>
    <col min="3399" max="3399" width="9" style="4" customWidth="1"/>
    <col min="3400" max="3406" width="0" style="4" hidden="1" customWidth="1"/>
    <col min="3407" max="3612" width="9" style="4"/>
    <col min="3613" max="3614" width="7.88671875" style="4" customWidth="1"/>
    <col min="3615" max="3616" width="4.77734375" style="4" customWidth="1"/>
    <col min="3617" max="3617" width="17.109375" style="4" customWidth="1"/>
    <col min="3618" max="3647" width="4.109375" style="4" customWidth="1"/>
    <col min="3648" max="3648" width="0" style="4" hidden="1" customWidth="1"/>
    <col min="3649" max="3649" width="9.88671875" style="4" customWidth="1"/>
    <col min="3650" max="3650" width="14.6640625" style="4" customWidth="1"/>
    <col min="3651" max="3652" width="9.88671875" style="4" customWidth="1"/>
    <col min="3653" max="3654" width="7.6640625" style="4" customWidth="1"/>
    <col min="3655" max="3655" width="9" style="4" customWidth="1"/>
    <col min="3656" max="3662" width="0" style="4" hidden="1" customWidth="1"/>
    <col min="3663" max="3868" width="9" style="4"/>
    <col min="3869" max="3870" width="7.88671875" style="4" customWidth="1"/>
    <col min="3871" max="3872" width="4.77734375" style="4" customWidth="1"/>
    <col min="3873" max="3873" width="17.109375" style="4" customWidth="1"/>
    <col min="3874" max="3903" width="4.109375" style="4" customWidth="1"/>
    <col min="3904" max="3904" width="0" style="4" hidden="1" customWidth="1"/>
    <col min="3905" max="3905" width="9.88671875" style="4" customWidth="1"/>
    <col min="3906" max="3906" width="14.6640625" style="4" customWidth="1"/>
    <col min="3907" max="3908" width="9.88671875" style="4" customWidth="1"/>
    <col min="3909" max="3910" width="7.6640625" style="4" customWidth="1"/>
    <col min="3911" max="3911" width="9" style="4" customWidth="1"/>
    <col min="3912" max="3918" width="0" style="4" hidden="1" customWidth="1"/>
    <col min="3919" max="4124" width="9" style="4"/>
    <col min="4125" max="4126" width="7.88671875" style="4" customWidth="1"/>
    <col min="4127" max="4128" width="4.77734375" style="4" customWidth="1"/>
    <col min="4129" max="4129" width="17.109375" style="4" customWidth="1"/>
    <col min="4130" max="4159" width="4.109375" style="4" customWidth="1"/>
    <col min="4160" max="4160" width="0" style="4" hidden="1" customWidth="1"/>
    <col min="4161" max="4161" width="9.88671875" style="4" customWidth="1"/>
    <col min="4162" max="4162" width="14.6640625" style="4" customWidth="1"/>
    <col min="4163" max="4164" width="9.88671875" style="4" customWidth="1"/>
    <col min="4165" max="4166" width="7.6640625" style="4" customWidth="1"/>
    <col min="4167" max="4167" width="9" style="4" customWidth="1"/>
    <col min="4168" max="4174" width="0" style="4" hidden="1" customWidth="1"/>
    <col min="4175" max="4380" width="9" style="4"/>
    <col min="4381" max="4382" width="7.88671875" style="4" customWidth="1"/>
    <col min="4383" max="4384" width="4.77734375" style="4" customWidth="1"/>
    <col min="4385" max="4385" width="17.109375" style="4" customWidth="1"/>
    <col min="4386" max="4415" width="4.109375" style="4" customWidth="1"/>
    <col min="4416" max="4416" width="0" style="4" hidden="1" customWidth="1"/>
    <col min="4417" max="4417" width="9.88671875" style="4" customWidth="1"/>
    <col min="4418" max="4418" width="14.6640625" style="4" customWidth="1"/>
    <col min="4419" max="4420" width="9.88671875" style="4" customWidth="1"/>
    <col min="4421" max="4422" width="7.6640625" style="4" customWidth="1"/>
    <col min="4423" max="4423" width="9" style="4" customWidth="1"/>
    <col min="4424" max="4430" width="0" style="4" hidden="1" customWidth="1"/>
    <col min="4431" max="4636" width="9" style="4"/>
    <col min="4637" max="4638" width="7.88671875" style="4" customWidth="1"/>
    <col min="4639" max="4640" width="4.77734375" style="4" customWidth="1"/>
    <col min="4641" max="4641" width="17.109375" style="4" customWidth="1"/>
    <col min="4642" max="4671" width="4.109375" style="4" customWidth="1"/>
    <col min="4672" max="4672" width="0" style="4" hidden="1" customWidth="1"/>
    <col min="4673" max="4673" width="9.88671875" style="4" customWidth="1"/>
    <col min="4674" max="4674" width="14.6640625" style="4" customWidth="1"/>
    <col min="4675" max="4676" width="9.88671875" style="4" customWidth="1"/>
    <col min="4677" max="4678" width="7.6640625" style="4" customWidth="1"/>
    <col min="4679" max="4679" width="9" style="4" customWidth="1"/>
    <col min="4680" max="4686" width="0" style="4" hidden="1" customWidth="1"/>
    <col min="4687" max="4892" width="9" style="4"/>
    <col min="4893" max="4894" width="7.88671875" style="4" customWidth="1"/>
    <col min="4895" max="4896" width="4.77734375" style="4" customWidth="1"/>
    <col min="4897" max="4897" width="17.109375" style="4" customWidth="1"/>
    <col min="4898" max="4927" width="4.109375" style="4" customWidth="1"/>
    <col min="4928" max="4928" width="0" style="4" hidden="1" customWidth="1"/>
    <col min="4929" max="4929" width="9.88671875" style="4" customWidth="1"/>
    <col min="4930" max="4930" width="14.6640625" style="4" customWidth="1"/>
    <col min="4931" max="4932" width="9.88671875" style="4" customWidth="1"/>
    <col min="4933" max="4934" width="7.6640625" style="4" customWidth="1"/>
    <col min="4935" max="4935" width="9" style="4" customWidth="1"/>
    <col min="4936" max="4942" width="0" style="4" hidden="1" customWidth="1"/>
    <col min="4943" max="5148" width="9" style="4"/>
    <col min="5149" max="5150" width="7.88671875" style="4" customWidth="1"/>
    <col min="5151" max="5152" width="4.77734375" style="4" customWidth="1"/>
    <col min="5153" max="5153" width="17.109375" style="4" customWidth="1"/>
    <col min="5154" max="5183" width="4.109375" style="4" customWidth="1"/>
    <col min="5184" max="5184" width="0" style="4" hidden="1" customWidth="1"/>
    <col min="5185" max="5185" width="9.88671875" style="4" customWidth="1"/>
    <col min="5186" max="5186" width="14.6640625" style="4" customWidth="1"/>
    <col min="5187" max="5188" width="9.88671875" style="4" customWidth="1"/>
    <col min="5189" max="5190" width="7.6640625" style="4" customWidth="1"/>
    <col min="5191" max="5191" width="9" style="4" customWidth="1"/>
    <col min="5192" max="5198" width="0" style="4" hidden="1" customWidth="1"/>
    <col min="5199" max="5404" width="9" style="4"/>
    <col min="5405" max="5406" width="7.88671875" style="4" customWidth="1"/>
    <col min="5407" max="5408" width="4.77734375" style="4" customWidth="1"/>
    <col min="5409" max="5409" width="17.109375" style="4" customWidth="1"/>
    <col min="5410" max="5439" width="4.109375" style="4" customWidth="1"/>
    <col min="5440" max="5440" width="0" style="4" hidden="1" customWidth="1"/>
    <col min="5441" max="5441" width="9.88671875" style="4" customWidth="1"/>
    <col min="5442" max="5442" width="14.6640625" style="4" customWidth="1"/>
    <col min="5443" max="5444" width="9.88671875" style="4" customWidth="1"/>
    <col min="5445" max="5446" width="7.6640625" style="4" customWidth="1"/>
    <col min="5447" max="5447" width="9" style="4" customWidth="1"/>
    <col min="5448" max="5454" width="0" style="4" hidden="1" customWidth="1"/>
    <col min="5455" max="5660" width="9" style="4"/>
    <col min="5661" max="5662" width="7.88671875" style="4" customWidth="1"/>
    <col min="5663" max="5664" width="4.77734375" style="4" customWidth="1"/>
    <col min="5665" max="5665" width="17.109375" style="4" customWidth="1"/>
    <col min="5666" max="5695" width="4.109375" style="4" customWidth="1"/>
    <col min="5696" max="5696" width="0" style="4" hidden="1" customWidth="1"/>
    <col min="5697" max="5697" width="9.88671875" style="4" customWidth="1"/>
    <col min="5698" max="5698" width="14.6640625" style="4" customWidth="1"/>
    <col min="5699" max="5700" width="9.88671875" style="4" customWidth="1"/>
    <col min="5701" max="5702" width="7.6640625" style="4" customWidth="1"/>
    <col min="5703" max="5703" width="9" style="4" customWidth="1"/>
    <col min="5704" max="5710" width="0" style="4" hidden="1" customWidth="1"/>
    <col min="5711" max="5916" width="9" style="4"/>
    <col min="5917" max="5918" width="7.88671875" style="4" customWidth="1"/>
    <col min="5919" max="5920" width="4.77734375" style="4" customWidth="1"/>
    <col min="5921" max="5921" width="17.109375" style="4" customWidth="1"/>
    <col min="5922" max="5951" width="4.109375" style="4" customWidth="1"/>
    <col min="5952" max="5952" width="0" style="4" hidden="1" customWidth="1"/>
    <col min="5953" max="5953" width="9.88671875" style="4" customWidth="1"/>
    <col min="5954" max="5954" width="14.6640625" style="4" customWidth="1"/>
    <col min="5955" max="5956" width="9.88671875" style="4" customWidth="1"/>
    <col min="5957" max="5958" width="7.6640625" style="4" customWidth="1"/>
    <col min="5959" max="5959" width="9" style="4" customWidth="1"/>
    <col min="5960" max="5966" width="0" style="4" hidden="1" customWidth="1"/>
    <col min="5967" max="6172" width="9" style="4"/>
    <col min="6173" max="6174" width="7.88671875" style="4" customWidth="1"/>
    <col min="6175" max="6176" width="4.77734375" style="4" customWidth="1"/>
    <col min="6177" max="6177" width="17.109375" style="4" customWidth="1"/>
    <col min="6178" max="6207" width="4.109375" style="4" customWidth="1"/>
    <col min="6208" max="6208" width="0" style="4" hidden="1" customWidth="1"/>
    <col min="6209" max="6209" width="9.88671875" style="4" customWidth="1"/>
    <col min="6210" max="6210" width="14.6640625" style="4" customWidth="1"/>
    <col min="6211" max="6212" width="9.88671875" style="4" customWidth="1"/>
    <col min="6213" max="6214" width="7.6640625" style="4" customWidth="1"/>
    <col min="6215" max="6215" width="9" style="4" customWidth="1"/>
    <col min="6216" max="6222" width="0" style="4" hidden="1" customWidth="1"/>
    <col min="6223" max="6428" width="9" style="4"/>
    <col min="6429" max="6430" width="7.88671875" style="4" customWidth="1"/>
    <col min="6431" max="6432" width="4.77734375" style="4" customWidth="1"/>
    <col min="6433" max="6433" width="17.109375" style="4" customWidth="1"/>
    <col min="6434" max="6463" width="4.109375" style="4" customWidth="1"/>
    <col min="6464" max="6464" width="0" style="4" hidden="1" customWidth="1"/>
    <col min="6465" max="6465" width="9.88671875" style="4" customWidth="1"/>
    <col min="6466" max="6466" width="14.6640625" style="4" customWidth="1"/>
    <col min="6467" max="6468" width="9.88671875" style="4" customWidth="1"/>
    <col min="6469" max="6470" width="7.6640625" style="4" customWidth="1"/>
    <col min="6471" max="6471" width="9" style="4" customWidth="1"/>
    <col min="6472" max="6478" width="0" style="4" hidden="1" customWidth="1"/>
    <col min="6479" max="6684" width="9" style="4"/>
    <col min="6685" max="6686" width="7.88671875" style="4" customWidth="1"/>
    <col min="6687" max="6688" width="4.77734375" style="4" customWidth="1"/>
    <col min="6689" max="6689" width="17.109375" style="4" customWidth="1"/>
    <col min="6690" max="6719" width="4.109375" style="4" customWidth="1"/>
    <col min="6720" max="6720" width="0" style="4" hidden="1" customWidth="1"/>
    <col min="6721" max="6721" width="9.88671875" style="4" customWidth="1"/>
    <col min="6722" max="6722" width="14.6640625" style="4" customWidth="1"/>
    <col min="6723" max="6724" width="9.88671875" style="4" customWidth="1"/>
    <col min="6725" max="6726" width="7.6640625" style="4" customWidth="1"/>
    <col min="6727" max="6727" width="9" style="4" customWidth="1"/>
    <col min="6728" max="6734" width="0" style="4" hidden="1" customWidth="1"/>
    <col min="6735" max="6940" width="9" style="4"/>
    <col min="6941" max="6942" width="7.88671875" style="4" customWidth="1"/>
    <col min="6943" max="6944" width="4.77734375" style="4" customWidth="1"/>
    <col min="6945" max="6945" width="17.109375" style="4" customWidth="1"/>
    <col min="6946" max="6975" width="4.109375" style="4" customWidth="1"/>
    <col min="6976" max="6976" width="0" style="4" hidden="1" customWidth="1"/>
    <col min="6977" max="6977" width="9.88671875" style="4" customWidth="1"/>
    <col min="6978" max="6978" width="14.6640625" style="4" customWidth="1"/>
    <col min="6979" max="6980" width="9.88671875" style="4" customWidth="1"/>
    <col min="6981" max="6982" width="7.6640625" style="4" customWidth="1"/>
    <col min="6983" max="6983" width="9" style="4" customWidth="1"/>
    <col min="6984" max="6990" width="0" style="4" hidden="1" customWidth="1"/>
    <col min="6991" max="7196" width="9" style="4"/>
    <col min="7197" max="7198" width="7.88671875" style="4" customWidth="1"/>
    <col min="7199" max="7200" width="4.77734375" style="4" customWidth="1"/>
    <col min="7201" max="7201" width="17.109375" style="4" customWidth="1"/>
    <col min="7202" max="7231" width="4.109375" style="4" customWidth="1"/>
    <col min="7232" max="7232" width="0" style="4" hidden="1" customWidth="1"/>
    <col min="7233" max="7233" width="9.88671875" style="4" customWidth="1"/>
    <col min="7234" max="7234" width="14.6640625" style="4" customWidth="1"/>
    <col min="7235" max="7236" width="9.88671875" style="4" customWidth="1"/>
    <col min="7237" max="7238" width="7.6640625" style="4" customWidth="1"/>
    <col min="7239" max="7239" width="9" style="4" customWidth="1"/>
    <col min="7240" max="7246" width="0" style="4" hidden="1" customWidth="1"/>
    <col min="7247" max="7452" width="9" style="4"/>
    <col min="7453" max="7454" width="7.88671875" style="4" customWidth="1"/>
    <col min="7455" max="7456" width="4.77734375" style="4" customWidth="1"/>
    <col min="7457" max="7457" width="17.109375" style="4" customWidth="1"/>
    <col min="7458" max="7487" width="4.109375" style="4" customWidth="1"/>
    <col min="7488" max="7488" width="0" style="4" hidden="1" customWidth="1"/>
    <col min="7489" max="7489" width="9.88671875" style="4" customWidth="1"/>
    <col min="7490" max="7490" width="14.6640625" style="4" customWidth="1"/>
    <col min="7491" max="7492" width="9.88671875" style="4" customWidth="1"/>
    <col min="7493" max="7494" width="7.6640625" style="4" customWidth="1"/>
    <col min="7495" max="7495" width="9" style="4" customWidth="1"/>
    <col min="7496" max="7502" width="0" style="4" hidden="1" customWidth="1"/>
    <col min="7503" max="7708" width="9" style="4"/>
    <col min="7709" max="7710" width="7.88671875" style="4" customWidth="1"/>
    <col min="7711" max="7712" width="4.77734375" style="4" customWidth="1"/>
    <col min="7713" max="7713" width="17.109375" style="4" customWidth="1"/>
    <col min="7714" max="7743" width="4.109375" style="4" customWidth="1"/>
    <col min="7744" max="7744" width="0" style="4" hidden="1" customWidth="1"/>
    <col min="7745" max="7745" width="9.88671875" style="4" customWidth="1"/>
    <col min="7746" max="7746" width="14.6640625" style="4" customWidth="1"/>
    <col min="7747" max="7748" width="9.88671875" style="4" customWidth="1"/>
    <col min="7749" max="7750" width="7.6640625" style="4" customWidth="1"/>
    <col min="7751" max="7751" width="9" style="4" customWidth="1"/>
    <col min="7752" max="7758" width="0" style="4" hidden="1" customWidth="1"/>
    <col min="7759" max="7964" width="9" style="4"/>
    <col min="7965" max="7966" width="7.88671875" style="4" customWidth="1"/>
    <col min="7967" max="7968" width="4.77734375" style="4" customWidth="1"/>
    <col min="7969" max="7969" width="17.109375" style="4" customWidth="1"/>
    <col min="7970" max="7999" width="4.109375" style="4" customWidth="1"/>
    <col min="8000" max="8000" width="0" style="4" hidden="1" customWidth="1"/>
    <col min="8001" max="8001" width="9.88671875" style="4" customWidth="1"/>
    <col min="8002" max="8002" width="14.6640625" style="4" customWidth="1"/>
    <col min="8003" max="8004" width="9.88671875" style="4" customWidth="1"/>
    <col min="8005" max="8006" width="7.6640625" style="4" customWidth="1"/>
    <col min="8007" max="8007" width="9" style="4" customWidth="1"/>
    <col min="8008" max="8014" width="0" style="4" hidden="1" customWidth="1"/>
    <col min="8015" max="8220" width="9" style="4"/>
    <col min="8221" max="8222" width="7.88671875" style="4" customWidth="1"/>
    <col min="8223" max="8224" width="4.77734375" style="4" customWidth="1"/>
    <col min="8225" max="8225" width="17.109375" style="4" customWidth="1"/>
    <col min="8226" max="8255" width="4.109375" style="4" customWidth="1"/>
    <col min="8256" max="8256" width="0" style="4" hidden="1" customWidth="1"/>
    <col min="8257" max="8257" width="9.88671875" style="4" customWidth="1"/>
    <col min="8258" max="8258" width="14.6640625" style="4" customWidth="1"/>
    <col min="8259" max="8260" width="9.88671875" style="4" customWidth="1"/>
    <col min="8261" max="8262" width="7.6640625" style="4" customWidth="1"/>
    <col min="8263" max="8263" width="9" style="4" customWidth="1"/>
    <col min="8264" max="8270" width="0" style="4" hidden="1" customWidth="1"/>
    <col min="8271" max="8476" width="9" style="4"/>
    <col min="8477" max="8478" width="7.88671875" style="4" customWidth="1"/>
    <col min="8479" max="8480" width="4.77734375" style="4" customWidth="1"/>
    <col min="8481" max="8481" width="17.109375" style="4" customWidth="1"/>
    <col min="8482" max="8511" width="4.109375" style="4" customWidth="1"/>
    <col min="8512" max="8512" width="0" style="4" hidden="1" customWidth="1"/>
    <col min="8513" max="8513" width="9.88671875" style="4" customWidth="1"/>
    <col min="8514" max="8514" width="14.6640625" style="4" customWidth="1"/>
    <col min="8515" max="8516" width="9.88671875" style="4" customWidth="1"/>
    <col min="8517" max="8518" width="7.6640625" style="4" customWidth="1"/>
    <col min="8519" max="8519" width="9" style="4" customWidth="1"/>
    <col min="8520" max="8526" width="0" style="4" hidden="1" customWidth="1"/>
    <col min="8527" max="8732" width="9" style="4"/>
    <col min="8733" max="8734" width="7.88671875" style="4" customWidth="1"/>
    <col min="8735" max="8736" width="4.77734375" style="4" customWidth="1"/>
    <col min="8737" max="8737" width="17.109375" style="4" customWidth="1"/>
    <col min="8738" max="8767" width="4.109375" style="4" customWidth="1"/>
    <col min="8768" max="8768" width="0" style="4" hidden="1" customWidth="1"/>
    <col min="8769" max="8769" width="9.88671875" style="4" customWidth="1"/>
    <col min="8770" max="8770" width="14.6640625" style="4" customWidth="1"/>
    <col min="8771" max="8772" width="9.88671875" style="4" customWidth="1"/>
    <col min="8773" max="8774" width="7.6640625" style="4" customWidth="1"/>
    <col min="8775" max="8775" width="9" style="4" customWidth="1"/>
    <col min="8776" max="8782" width="0" style="4" hidden="1" customWidth="1"/>
    <col min="8783" max="8988" width="9" style="4"/>
    <col min="8989" max="8990" width="7.88671875" style="4" customWidth="1"/>
    <col min="8991" max="8992" width="4.77734375" style="4" customWidth="1"/>
    <col min="8993" max="8993" width="17.109375" style="4" customWidth="1"/>
    <col min="8994" max="9023" width="4.109375" style="4" customWidth="1"/>
    <col min="9024" max="9024" width="0" style="4" hidden="1" customWidth="1"/>
    <col min="9025" max="9025" width="9.88671875" style="4" customWidth="1"/>
    <col min="9026" max="9026" width="14.6640625" style="4" customWidth="1"/>
    <col min="9027" max="9028" width="9.88671875" style="4" customWidth="1"/>
    <col min="9029" max="9030" width="7.6640625" style="4" customWidth="1"/>
    <col min="9031" max="9031" width="9" style="4" customWidth="1"/>
    <col min="9032" max="9038" width="0" style="4" hidden="1" customWidth="1"/>
    <col min="9039" max="9244" width="9" style="4"/>
    <col min="9245" max="9246" width="7.88671875" style="4" customWidth="1"/>
    <col min="9247" max="9248" width="4.77734375" style="4" customWidth="1"/>
    <col min="9249" max="9249" width="17.109375" style="4" customWidth="1"/>
    <col min="9250" max="9279" width="4.109375" style="4" customWidth="1"/>
    <col min="9280" max="9280" width="0" style="4" hidden="1" customWidth="1"/>
    <col min="9281" max="9281" width="9.88671875" style="4" customWidth="1"/>
    <col min="9282" max="9282" width="14.6640625" style="4" customWidth="1"/>
    <col min="9283" max="9284" width="9.88671875" style="4" customWidth="1"/>
    <col min="9285" max="9286" width="7.6640625" style="4" customWidth="1"/>
    <col min="9287" max="9287" width="9" style="4" customWidth="1"/>
    <col min="9288" max="9294" width="0" style="4" hidden="1" customWidth="1"/>
    <col min="9295" max="9500" width="9" style="4"/>
    <col min="9501" max="9502" width="7.88671875" style="4" customWidth="1"/>
    <col min="9503" max="9504" width="4.77734375" style="4" customWidth="1"/>
    <col min="9505" max="9505" width="17.109375" style="4" customWidth="1"/>
    <col min="9506" max="9535" width="4.109375" style="4" customWidth="1"/>
    <col min="9536" max="9536" width="0" style="4" hidden="1" customWidth="1"/>
    <col min="9537" max="9537" width="9.88671875" style="4" customWidth="1"/>
    <col min="9538" max="9538" width="14.6640625" style="4" customWidth="1"/>
    <col min="9539" max="9540" width="9.88671875" style="4" customWidth="1"/>
    <col min="9541" max="9542" width="7.6640625" style="4" customWidth="1"/>
    <col min="9543" max="9543" width="9" style="4" customWidth="1"/>
    <col min="9544" max="9550" width="0" style="4" hidden="1" customWidth="1"/>
    <col min="9551" max="9756" width="9" style="4"/>
    <col min="9757" max="9758" width="7.88671875" style="4" customWidth="1"/>
    <col min="9759" max="9760" width="4.77734375" style="4" customWidth="1"/>
    <col min="9761" max="9761" width="17.109375" style="4" customWidth="1"/>
    <col min="9762" max="9791" width="4.109375" style="4" customWidth="1"/>
    <col min="9792" max="9792" width="0" style="4" hidden="1" customWidth="1"/>
    <col min="9793" max="9793" width="9.88671875" style="4" customWidth="1"/>
    <col min="9794" max="9794" width="14.6640625" style="4" customWidth="1"/>
    <col min="9795" max="9796" width="9.88671875" style="4" customWidth="1"/>
    <col min="9797" max="9798" width="7.6640625" style="4" customWidth="1"/>
    <col min="9799" max="9799" width="9" style="4" customWidth="1"/>
    <col min="9800" max="9806" width="0" style="4" hidden="1" customWidth="1"/>
    <col min="9807" max="10012" width="9" style="4"/>
    <col min="10013" max="10014" width="7.88671875" style="4" customWidth="1"/>
    <col min="10015" max="10016" width="4.77734375" style="4" customWidth="1"/>
    <col min="10017" max="10017" width="17.109375" style="4" customWidth="1"/>
    <col min="10018" max="10047" width="4.109375" style="4" customWidth="1"/>
    <col min="10048" max="10048" width="0" style="4" hidden="1" customWidth="1"/>
    <col min="10049" max="10049" width="9.88671875" style="4" customWidth="1"/>
    <col min="10050" max="10050" width="14.6640625" style="4" customWidth="1"/>
    <col min="10051" max="10052" width="9.88671875" style="4" customWidth="1"/>
    <col min="10053" max="10054" width="7.6640625" style="4" customWidth="1"/>
    <col min="10055" max="10055" width="9" style="4" customWidth="1"/>
    <col min="10056" max="10062" width="0" style="4" hidden="1" customWidth="1"/>
    <col min="10063" max="10268" width="9" style="4"/>
    <col min="10269" max="10270" width="7.88671875" style="4" customWidth="1"/>
    <col min="10271" max="10272" width="4.77734375" style="4" customWidth="1"/>
    <col min="10273" max="10273" width="17.109375" style="4" customWidth="1"/>
    <col min="10274" max="10303" width="4.109375" style="4" customWidth="1"/>
    <col min="10304" max="10304" width="0" style="4" hidden="1" customWidth="1"/>
    <col min="10305" max="10305" width="9.88671875" style="4" customWidth="1"/>
    <col min="10306" max="10306" width="14.6640625" style="4" customWidth="1"/>
    <col min="10307" max="10308" width="9.88671875" style="4" customWidth="1"/>
    <col min="10309" max="10310" width="7.6640625" style="4" customWidth="1"/>
    <col min="10311" max="10311" width="9" style="4" customWidth="1"/>
    <col min="10312" max="10318" width="0" style="4" hidden="1" customWidth="1"/>
    <col min="10319" max="10524" width="9" style="4"/>
    <col min="10525" max="10526" width="7.88671875" style="4" customWidth="1"/>
    <col min="10527" max="10528" width="4.77734375" style="4" customWidth="1"/>
    <col min="10529" max="10529" width="17.109375" style="4" customWidth="1"/>
    <col min="10530" max="10559" width="4.109375" style="4" customWidth="1"/>
    <col min="10560" max="10560" width="0" style="4" hidden="1" customWidth="1"/>
    <col min="10561" max="10561" width="9.88671875" style="4" customWidth="1"/>
    <col min="10562" max="10562" width="14.6640625" style="4" customWidth="1"/>
    <col min="10563" max="10564" width="9.88671875" style="4" customWidth="1"/>
    <col min="10565" max="10566" width="7.6640625" style="4" customWidth="1"/>
    <col min="10567" max="10567" width="9" style="4" customWidth="1"/>
    <col min="10568" max="10574" width="0" style="4" hidden="1" customWidth="1"/>
    <col min="10575" max="10780" width="9" style="4"/>
    <col min="10781" max="10782" width="7.88671875" style="4" customWidth="1"/>
    <col min="10783" max="10784" width="4.77734375" style="4" customWidth="1"/>
    <col min="10785" max="10785" width="17.109375" style="4" customWidth="1"/>
    <col min="10786" max="10815" width="4.109375" style="4" customWidth="1"/>
    <col min="10816" max="10816" width="0" style="4" hidden="1" customWidth="1"/>
    <col min="10817" max="10817" width="9.88671875" style="4" customWidth="1"/>
    <col min="10818" max="10818" width="14.6640625" style="4" customWidth="1"/>
    <col min="10819" max="10820" width="9.88671875" style="4" customWidth="1"/>
    <col min="10821" max="10822" width="7.6640625" style="4" customWidth="1"/>
    <col min="10823" max="10823" width="9" style="4" customWidth="1"/>
    <col min="10824" max="10830" width="0" style="4" hidden="1" customWidth="1"/>
    <col min="10831" max="11036" width="9" style="4"/>
    <col min="11037" max="11038" width="7.88671875" style="4" customWidth="1"/>
    <col min="11039" max="11040" width="4.77734375" style="4" customWidth="1"/>
    <col min="11041" max="11041" width="17.109375" style="4" customWidth="1"/>
    <col min="11042" max="11071" width="4.109375" style="4" customWidth="1"/>
    <col min="11072" max="11072" width="0" style="4" hidden="1" customWidth="1"/>
    <col min="11073" max="11073" width="9.88671875" style="4" customWidth="1"/>
    <col min="11074" max="11074" width="14.6640625" style="4" customWidth="1"/>
    <col min="11075" max="11076" width="9.88671875" style="4" customWidth="1"/>
    <col min="11077" max="11078" width="7.6640625" style="4" customWidth="1"/>
    <col min="11079" max="11079" width="9" style="4" customWidth="1"/>
    <col min="11080" max="11086" width="0" style="4" hidden="1" customWidth="1"/>
    <col min="11087" max="11292" width="9" style="4"/>
    <col min="11293" max="11294" width="7.88671875" style="4" customWidth="1"/>
    <col min="11295" max="11296" width="4.77734375" style="4" customWidth="1"/>
    <col min="11297" max="11297" width="17.109375" style="4" customWidth="1"/>
    <col min="11298" max="11327" width="4.109375" style="4" customWidth="1"/>
    <col min="11328" max="11328" width="0" style="4" hidden="1" customWidth="1"/>
    <col min="11329" max="11329" width="9.88671875" style="4" customWidth="1"/>
    <col min="11330" max="11330" width="14.6640625" style="4" customWidth="1"/>
    <col min="11331" max="11332" width="9.88671875" style="4" customWidth="1"/>
    <col min="11333" max="11334" width="7.6640625" style="4" customWidth="1"/>
    <col min="11335" max="11335" width="9" style="4" customWidth="1"/>
    <col min="11336" max="11342" width="0" style="4" hidden="1" customWidth="1"/>
    <col min="11343" max="11548" width="9" style="4"/>
    <col min="11549" max="11550" width="7.88671875" style="4" customWidth="1"/>
    <col min="11551" max="11552" width="4.77734375" style="4" customWidth="1"/>
    <col min="11553" max="11553" width="17.109375" style="4" customWidth="1"/>
    <col min="11554" max="11583" width="4.109375" style="4" customWidth="1"/>
    <col min="11584" max="11584" width="0" style="4" hidden="1" customWidth="1"/>
    <col min="11585" max="11585" width="9.88671875" style="4" customWidth="1"/>
    <col min="11586" max="11586" width="14.6640625" style="4" customWidth="1"/>
    <col min="11587" max="11588" width="9.88671875" style="4" customWidth="1"/>
    <col min="11589" max="11590" width="7.6640625" style="4" customWidth="1"/>
    <col min="11591" max="11591" width="9" style="4" customWidth="1"/>
    <col min="11592" max="11598" width="0" style="4" hidden="1" customWidth="1"/>
    <col min="11599" max="11804" width="9" style="4"/>
    <col min="11805" max="11806" width="7.88671875" style="4" customWidth="1"/>
    <col min="11807" max="11808" width="4.77734375" style="4" customWidth="1"/>
    <col min="11809" max="11809" width="17.109375" style="4" customWidth="1"/>
    <col min="11810" max="11839" width="4.109375" style="4" customWidth="1"/>
    <col min="11840" max="11840" width="0" style="4" hidden="1" customWidth="1"/>
    <col min="11841" max="11841" width="9.88671875" style="4" customWidth="1"/>
    <col min="11842" max="11842" width="14.6640625" style="4" customWidth="1"/>
    <col min="11843" max="11844" width="9.88671875" style="4" customWidth="1"/>
    <col min="11845" max="11846" width="7.6640625" style="4" customWidth="1"/>
    <col min="11847" max="11847" width="9" style="4" customWidth="1"/>
    <col min="11848" max="11854" width="0" style="4" hidden="1" customWidth="1"/>
    <col min="11855" max="12060" width="9" style="4"/>
    <col min="12061" max="12062" width="7.88671875" style="4" customWidth="1"/>
    <col min="12063" max="12064" width="4.77734375" style="4" customWidth="1"/>
    <col min="12065" max="12065" width="17.109375" style="4" customWidth="1"/>
    <col min="12066" max="12095" width="4.109375" style="4" customWidth="1"/>
    <col min="12096" max="12096" width="0" style="4" hidden="1" customWidth="1"/>
    <col min="12097" max="12097" width="9.88671875" style="4" customWidth="1"/>
    <col min="12098" max="12098" width="14.6640625" style="4" customWidth="1"/>
    <col min="12099" max="12100" width="9.88671875" style="4" customWidth="1"/>
    <col min="12101" max="12102" width="7.6640625" style="4" customWidth="1"/>
    <col min="12103" max="12103" width="9" style="4" customWidth="1"/>
    <col min="12104" max="12110" width="0" style="4" hidden="1" customWidth="1"/>
    <col min="12111" max="12316" width="9" style="4"/>
    <col min="12317" max="12318" width="7.88671875" style="4" customWidth="1"/>
    <col min="12319" max="12320" width="4.77734375" style="4" customWidth="1"/>
    <col min="12321" max="12321" width="17.109375" style="4" customWidth="1"/>
    <col min="12322" max="12351" width="4.109375" style="4" customWidth="1"/>
    <col min="12352" max="12352" width="0" style="4" hidden="1" customWidth="1"/>
    <col min="12353" max="12353" width="9.88671875" style="4" customWidth="1"/>
    <col min="12354" max="12354" width="14.6640625" style="4" customWidth="1"/>
    <col min="12355" max="12356" width="9.88671875" style="4" customWidth="1"/>
    <col min="12357" max="12358" width="7.6640625" style="4" customWidth="1"/>
    <col min="12359" max="12359" width="9" style="4" customWidth="1"/>
    <col min="12360" max="12366" width="0" style="4" hidden="1" customWidth="1"/>
    <col min="12367" max="12572" width="9" style="4"/>
    <col min="12573" max="12574" width="7.88671875" style="4" customWidth="1"/>
    <col min="12575" max="12576" width="4.77734375" style="4" customWidth="1"/>
    <col min="12577" max="12577" width="17.109375" style="4" customWidth="1"/>
    <col min="12578" max="12607" width="4.109375" style="4" customWidth="1"/>
    <col min="12608" max="12608" width="0" style="4" hidden="1" customWidth="1"/>
    <col min="12609" max="12609" width="9.88671875" style="4" customWidth="1"/>
    <col min="12610" max="12610" width="14.6640625" style="4" customWidth="1"/>
    <col min="12611" max="12612" width="9.88671875" style="4" customWidth="1"/>
    <col min="12613" max="12614" width="7.6640625" style="4" customWidth="1"/>
    <col min="12615" max="12615" width="9" style="4" customWidth="1"/>
    <col min="12616" max="12622" width="0" style="4" hidden="1" customWidth="1"/>
    <col min="12623" max="12828" width="9" style="4"/>
    <col min="12829" max="12830" width="7.88671875" style="4" customWidth="1"/>
    <col min="12831" max="12832" width="4.77734375" style="4" customWidth="1"/>
    <col min="12833" max="12833" width="17.109375" style="4" customWidth="1"/>
    <col min="12834" max="12863" width="4.109375" style="4" customWidth="1"/>
    <col min="12864" max="12864" width="0" style="4" hidden="1" customWidth="1"/>
    <col min="12865" max="12865" width="9.88671875" style="4" customWidth="1"/>
    <col min="12866" max="12866" width="14.6640625" style="4" customWidth="1"/>
    <col min="12867" max="12868" width="9.88671875" style="4" customWidth="1"/>
    <col min="12869" max="12870" width="7.6640625" style="4" customWidth="1"/>
    <col min="12871" max="12871" width="9" style="4" customWidth="1"/>
    <col min="12872" max="12878" width="0" style="4" hidden="1" customWidth="1"/>
    <col min="12879" max="13084" width="9" style="4"/>
    <col min="13085" max="13086" width="7.88671875" style="4" customWidth="1"/>
    <col min="13087" max="13088" width="4.77734375" style="4" customWidth="1"/>
    <col min="13089" max="13089" width="17.109375" style="4" customWidth="1"/>
    <col min="13090" max="13119" width="4.109375" style="4" customWidth="1"/>
    <col min="13120" max="13120" width="0" style="4" hidden="1" customWidth="1"/>
    <col min="13121" max="13121" width="9.88671875" style="4" customWidth="1"/>
    <col min="13122" max="13122" width="14.6640625" style="4" customWidth="1"/>
    <col min="13123" max="13124" width="9.88671875" style="4" customWidth="1"/>
    <col min="13125" max="13126" width="7.6640625" style="4" customWidth="1"/>
    <col min="13127" max="13127" width="9" style="4" customWidth="1"/>
    <col min="13128" max="13134" width="0" style="4" hidden="1" customWidth="1"/>
    <col min="13135" max="13340" width="9" style="4"/>
    <col min="13341" max="13342" width="7.88671875" style="4" customWidth="1"/>
    <col min="13343" max="13344" width="4.77734375" style="4" customWidth="1"/>
    <col min="13345" max="13345" width="17.109375" style="4" customWidth="1"/>
    <col min="13346" max="13375" width="4.109375" style="4" customWidth="1"/>
    <col min="13376" max="13376" width="0" style="4" hidden="1" customWidth="1"/>
    <col min="13377" max="13377" width="9.88671875" style="4" customWidth="1"/>
    <col min="13378" max="13378" width="14.6640625" style="4" customWidth="1"/>
    <col min="13379" max="13380" width="9.88671875" style="4" customWidth="1"/>
    <col min="13381" max="13382" width="7.6640625" style="4" customWidth="1"/>
    <col min="13383" max="13383" width="9" style="4" customWidth="1"/>
    <col min="13384" max="13390" width="0" style="4" hidden="1" customWidth="1"/>
    <col min="13391" max="13596" width="9" style="4"/>
    <col min="13597" max="13598" width="7.88671875" style="4" customWidth="1"/>
    <col min="13599" max="13600" width="4.77734375" style="4" customWidth="1"/>
    <col min="13601" max="13601" width="17.109375" style="4" customWidth="1"/>
    <col min="13602" max="13631" width="4.109375" style="4" customWidth="1"/>
    <col min="13632" max="13632" width="0" style="4" hidden="1" customWidth="1"/>
    <col min="13633" max="13633" width="9.88671875" style="4" customWidth="1"/>
    <col min="13634" max="13634" width="14.6640625" style="4" customWidth="1"/>
    <col min="13635" max="13636" width="9.88671875" style="4" customWidth="1"/>
    <col min="13637" max="13638" width="7.6640625" style="4" customWidth="1"/>
    <col min="13639" max="13639" width="9" style="4" customWidth="1"/>
    <col min="13640" max="13646" width="0" style="4" hidden="1" customWidth="1"/>
    <col min="13647" max="13852" width="9" style="4"/>
    <col min="13853" max="13854" width="7.88671875" style="4" customWidth="1"/>
    <col min="13855" max="13856" width="4.77734375" style="4" customWidth="1"/>
    <col min="13857" max="13857" width="17.109375" style="4" customWidth="1"/>
    <col min="13858" max="13887" width="4.109375" style="4" customWidth="1"/>
    <col min="13888" max="13888" width="0" style="4" hidden="1" customWidth="1"/>
    <col min="13889" max="13889" width="9.88671875" style="4" customWidth="1"/>
    <col min="13890" max="13890" width="14.6640625" style="4" customWidth="1"/>
    <col min="13891" max="13892" width="9.88671875" style="4" customWidth="1"/>
    <col min="13893" max="13894" width="7.6640625" style="4" customWidth="1"/>
    <col min="13895" max="13895" width="9" style="4" customWidth="1"/>
    <col min="13896" max="13902" width="0" style="4" hidden="1" customWidth="1"/>
    <col min="13903" max="14108" width="9" style="4"/>
    <col min="14109" max="14110" width="7.88671875" style="4" customWidth="1"/>
    <col min="14111" max="14112" width="4.77734375" style="4" customWidth="1"/>
    <col min="14113" max="14113" width="17.109375" style="4" customWidth="1"/>
    <col min="14114" max="14143" width="4.109375" style="4" customWidth="1"/>
    <col min="14144" max="14144" width="0" style="4" hidden="1" customWidth="1"/>
    <col min="14145" max="14145" width="9.88671875" style="4" customWidth="1"/>
    <col min="14146" max="14146" width="14.6640625" style="4" customWidth="1"/>
    <col min="14147" max="14148" width="9.88671875" style="4" customWidth="1"/>
    <col min="14149" max="14150" width="7.6640625" style="4" customWidth="1"/>
    <col min="14151" max="14151" width="9" style="4" customWidth="1"/>
    <col min="14152" max="14158" width="0" style="4" hidden="1" customWidth="1"/>
    <col min="14159" max="14364" width="9" style="4"/>
    <col min="14365" max="14366" width="7.88671875" style="4" customWidth="1"/>
    <col min="14367" max="14368" width="4.77734375" style="4" customWidth="1"/>
    <col min="14369" max="14369" width="17.109375" style="4" customWidth="1"/>
    <col min="14370" max="14399" width="4.109375" style="4" customWidth="1"/>
    <col min="14400" max="14400" width="0" style="4" hidden="1" customWidth="1"/>
    <col min="14401" max="14401" width="9.88671875" style="4" customWidth="1"/>
    <col min="14402" max="14402" width="14.6640625" style="4" customWidth="1"/>
    <col min="14403" max="14404" width="9.88671875" style="4" customWidth="1"/>
    <col min="14405" max="14406" width="7.6640625" style="4" customWidth="1"/>
    <col min="14407" max="14407" width="9" style="4" customWidth="1"/>
    <col min="14408" max="14414" width="0" style="4" hidden="1" customWidth="1"/>
    <col min="14415" max="14620" width="9" style="4"/>
    <col min="14621" max="14622" width="7.88671875" style="4" customWidth="1"/>
    <col min="14623" max="14624" width="4.77734375" style="4" customWidth="1"/>
    <col min="14625" max="14625" width="17.109375" style="4" customWidth="1"/>
    <col min="14626" max="14655" width="4.109375" style="4" customWidth="1"/>
    <col min="14656" max="14656" width="0" style="4" hidden="1" customWidth="1"/>
    <col min="14657" max="14657" width="9.88671875" style="4" customWidth="1"/>
    <col min="14658" max="14658" width="14.6640625" style="4" customWidth="1"/>
    <col min="14659" max="14660" width="9.88671875" style="4" customWidth="1"/>
    <col min="14661" max="14662" width="7.6640625" style="4" customWidth="1"/>
    <col min="14663" max="14663" width="9" style="4" customWidth="1"/>
    <col min="14664" max="14670" width="0" style="4" hidden="1" customWidth="1"/>
    <col min="14671" max="14876" width="9" style="4"/>
    <col min="14877" max="14878" width="7.88671875" style="4" customWidth="1"/>
    <col min="14879" max="14880" width="4.77734375" style="4" customWidth="1"/>
    <col min="14881" max="14881" width="17.109375" style="4" customWidth="1"/>
    <col min="14882" max="14911" width="4.109375" style="4" customWidth="1"/>
    <col min="14912" max="14912" width="0" style="4" hidden="1" customWidth="1"/>
    <col min="14913" max="14913" width="9.88671875" style="4" customWidth="1"/>
    <col min="14914" max="14914" width="14.6640625" style="4" customWidth="1"/>
    <col min="14915" max="14916" width="9.88671875" style="4" customWidth="1"/>
    <col min="14917" max="14918" width="7.6640625" style="4" customWidth="1"/>
    <col min="14919" max="14919" width="9" style="4" customWidth="1"/>
    <col min="14920" max="14926" width="0" style="4" hidden="1" customWidth="1"/>
    <col min="14927" max="15132" width="9" style="4"/>
    <col min="15133" max="15134" width="7.88671875" style="4" customWidth="1"/>
    <col min="15135" max="15136" width="4.77734375" style="4" customWidth="1"/>
    <col min="15137" max="15137" width="17.109375" style="4" customWidth="1"/>
    <col min="15138" max="15167" width="4.109375" style="4" customWidth="1"/>
    <col min="15168" max="15168" width="0" style="4" hidden="1" customWidth="1"/>
    <col min="15169" max="15169" width="9.88671875" style="4" customWidth="1"/>
    <col min="15170" max="15170" width="14.6640625" style="4" customWidth="1"/>
    <col min="15171" max="15172" width="9.88671875" style="4" customWidth="1"/>
    <col min="15173" max="15174" width="7.6640625" style="4" customWidth="1"/>
    <col min="15175" max="15175" width="9" style="4" customWidth="1"/>
    <col min="15176" max="15182" width="0" style="4" hidden="1" customWidth="1"/>
    <col min="15183" max="15388" width="9" style="4"/>
    <col min="15389" max="15390" width="7.88671875" style="4" customWidth="1"/>
    <col min="15391" max="15392" width="4.77734375" style="4" customWidth="1"/>
    <col min="15393" max="15393" width="17.109375" style="4" customWidth="1"/>
    <col min="15394" max="15423" width="4.109375" style="4" customWidth="1"/>
    <col min="15424" max="15424" width="0" style="4" hidden="1" customWidth="1"/>
    <col min="15425" max="15425" width="9.88671875" style="4" customWidth="1"/>
    <col min="15426" max="15426" width="14.6640625" style="4" customWidth="1"/>
    <col min="15427" max="15428" width="9.88671875" style="4" customWidth="1"/>
    <col min="15429" max="15430" width="7.6640625" style="4" customWidth="1"/>
    <col min="15431" max="15431" width="9" style="4" customWidth="1"/>
    <col min="15432" max="15438" width="0" style="4" hidden="1" customWidth="1"/>
    <col min="15439" max="15644" width="9" style="4"/>
    <col min="15645" max="15646" width="7.88671875" style="4" customWidth="1"/>
    <col min="15647" max="15648" width="4.77734375" style="4" customWidth="1"/>
    <col min="15649" max="15649" width="17.109375" style="4" customWidth="1"/>
    <col min="15650" max="15679" width="4.109375" style="4" customWidth="1"/>
    <col min="15680" max="15680" width="0" style="4" hidden="1" customWidth="1"/>
    <col min="15681" max="15681" width="9.88671875" style="4" customWidth="1"/>
    <col min="15682" max="15682" width="14.6640625" style="4" customWidth="1"/>
    <col min="15683" max="15684" width="9.88671875" style="4" customWidth="1"/>
    <col min="15685" max="15686" width="7.6640625" style="4" customWidth="1"/>
    <col min="15687" max="15687" width="9" style="4" customWidth="1"/>
    <col min="15688" max="15694" width="0" style="4" hidden="1" customWidth="1"/>
    <col min="15695" max="15900" width="9" style="4"/>
    <col min="15901" max="15902" width="7.88671875" style="4" customWidth="1"/>
    <col min="15903" max="15904" width="4.77734375" style="4" customWidth="1"/>
    <col min="15905" max="15905" width="17.109375" style="4" customWidth="1"/>
    <col min="15906" max="15935" width="4.109375" style="4" customWidth="1"/>
    <col min="15936" max="15936" width="0" style="4" hidden="1" customWidth="1"/>
    <col min="15937" max="15937" width="9.88671875" style="4" customWidth="1"/>
    <col min="15938" max="15938" width="14.6640625" style="4" customWidth="1"/>
    <col min="15939" max="15940" width="9.88671875" style="4" customWidth="1"/>
    <col min="15941" max="15942" width="7.6640625" style="4" customWidth="1"/>
    <col min="15943" max="15943" width="9" style="4" customWidth="1"/>
    <col min="15944" max="15950" width="0" style="4" hidden="1" customWidth="1"/>
    <col min="15951" max="16156" width="9" style="4"/>
    <col min="16157" max="16158" width="7.88671875" style="4" customWidth="1"/>
    <col min="16159" max="16160" width="4.77734375" style="4" customWidth="1"/>
    <col min="16161" max="16161" width="17.109375" style="4" customWidth="1"/>
    <col min="16162" max="16191" width="4.109375" style="4" customWidth="1"/>
    <col min="16192" max="16192" width="0" style="4" hidden="1" customWidth="1"/>
    <col min="16193" max="16193" width="9.88671875" style="4" customWidth="1"/>
    <col min="16194" max="16194" width="14.6640625" style="4" customWidth="1"/>
    <col min="16195" max="16196" width="9.88671875" style="4" customWidth="1"/>
    <col min="16197" max="16198" width="7.6640625" style="4" customWidth="1"/>
    <col min="16199" max="16199" width="9" style="4" customWidth="1"/>
    <col min="16200" max="16206" width="0" style="4" hidden="1" customWidth="1"/>
    <col min="16207" max="16384" width="9" style="4"/>
  </cols>
  <sheetData>
    <row r="1" spans="1:84" ht="24" customHeight="1">
      <c r="A1" s="395" t="s">
        <v>0</v>
      </c>
      <c r="B1" s="396"/>
      <c r="C1" s="396"/>
      <c r="D1" s="396"/>
      <c r="E1" s="397"/>
      <c r="F1" s="1"/>
      <c r="G1" s="2"/>
      <c r="H1" s="2"/>
      <c r="I1" s="2"/>
      <c r="J1" s="3"/>
      <c r="L1" s="5"/>
      <c r="AJ1" s="6"/>
      <c r="AK1" s="6"/>
      <c r="AN1" s="398" t="s">
        <v>1</v>
      </c>
      <c r="AO1" s="398"/>
      <c r="AQ1" s="55"/>
      <c r="AU1" s="80" t="s">
        <v>117</v>
      </c>
      <c r="AV1" s="416" t="s">
        <v>118</v>
      </c>
      <c r="AW1" s="422">
        <f>【8月】月集計表!AW1</f>
        <v>0</v>
      </c>
    </row>
    <row r="2" spans="1:84" ht="24" customHeight="1" thickBot="1">
      <c r="A2" s="5"/>
      <c r="B2" s="5"/>
      <c r="C2" s="5"/>
      <c r="D2" s="5"/>
      <c r="E2" s="5"/>
      <c r="I2" s="7"/>
      <c r="J2" s="7"/>
      <c r="K2" s="7"/>
      <c r="L2" s="7"/>
      <c r="M2" s="7"/>
      <c r="N2" s="7"/>
      <c r="O2" s="7"/>
      <c r="P2" s="7"/>
      <c r="Q2" s="7"/>
      <c r="R2" s="7"/>
      <c r="W2" s="8"/>
      <c r="X2" s="8"/>
      <c r="AJ2" s="6"/>
      <c r="AK2" s="6"/>
      <c r="AN2" s="399"/>
      <c r="AO2" s="399"/>
      <c r="AQ2" s="56"/>
      <c r="AV2" s="416"/>
      <c r="AW2" s="423"/>
    </row>
    <row r="3" spans="1:84" ht="24" customHeight="1">
      <c r="A3" s="400">
        <v>45930</v>
      </c>
      <c r="B3" s="400"/>
      <c r="C3" s="400"/>
      <c r="D3" s="400"/>
      <c r="E3" s="400"/>
      <c r="F3" s="400"/>
      <c r="G3" s="400"/>
      <c r="H3" s="401" t="s">
        <v>196</v>
      </c>
      <c r="I3" s="401"/>
      <c r="J3" s="401"/>
      <c r="K3" s="401"/>
      <c r="L3" s="401"/>
      <c r="M3" s="401"/>
      <c r="N3" s="401"/>
      <c r="O3" s="401"/>
      <c r="P3" s="401"/>
      <c r="Q3" s="401"/>
      <c r="R3" s="401"/>
      <c r="S3" s="401"/>
      <c r="T3" s="401"/>
      <c r="U3" s="401"/>
      <c r="V3" s="401"/>
      <c r="W3" s="401"/>
      <c r="X3" s="401"/>
      <c r="Y3" s="401"/>
      <c r="Z3" s="401"/>
      <c r="AJ3" s="6"/>
      <c r="AK3" s="6"/>
      <c r="AN3" s="399"/>
      <c r="AO3" s="399"/>
      <c r="AP3" s="212"/>
      <c r="AQ3" s="56"/>
      <c r="AS3" s="400">
        <f>A3</f>
        <v>45930</v>
      </c>
      <c r="AT3" s="424"/>
      <c r="AU3" s="424"/>
      <c r="AV3" s="424"/>
      <c r="AW3" s="425" t="s">
        <v>197</v>
      </c>
      <c r="AX3" s="425"/>
      <c r="AY3" s="425"/>
      <c r="AZ3" s="425"/>
      <c r="BA3" s="425"/>
      <c r="BB3" s="425"/>
      <c r="BC3" s="81"/>
      <c r="BE3" s="9" t="s">
        <v>2</v>
      </c>
      <c r="BF3" s="521" t="str">
        <f>IF(AE5="","",AE5)</f>
        <v/>
      </c>
      <c r="BG3" s="522"/>
    </row>
    <row r="4" spans="1:84" ht="8.1" customHeight="1">
      <c r="A4" s="400"/>
      <c r="B4" s="400"/>
      <c r="C4" s="400"/>
      <c r="D4" s="400"/>
      <c r="E4" s="400"/>
      <c r="F4" s="400"/>
      <c r="G4" s="400"/>
      <c r="H4" s="401"/>
      <c r="I4" s="401"/>
      <c r="J4" s="401"/>
      <c r="K4" s="401"/>
      <c r="L4" s="401"/>
      <c r="M4" s="401"/>
      <c r="N4" s="401"/>
      <c r="O4" s="401"/>
      <c r="P4" s="401"/>
      <c r="Q4" s="401"/>
      <c r="R4" s="401"/>
      <c r="S4" s="401"/>
      <c r="T4" s="401"/>
      <c r="U4" s="401"/>
      <c r="V4" s="401"/>
      <c r="W4" s="401"/>
      <c r="X4" s="401"/>
      <c r="Y4" s="401"/>
      <c r="Z4" s="401"/>
      <c r="AJ4" s="6"/>
      <c r="AK4" s="6"/>
      <c r="AO4" s="57"/>
      <c r="AP4" s="56"/>
      <c r="AQ4" s="56"/>
      <c r="AS4" s="424"/>
      <c r="AT4" s="424"/>
      <c r="AU4" s="424"/>
      <c r="AV4" s="424"/>
      <c r="AW4" s="425"/>
      <c r="AX4" s="425"/>
      <c r="AY4" s="425"/>
      <c r="AZ4" s="425"/>
      <c r="BA4" s="425"/>
      <c r="BB4" s="425"/>
      <c r="BC4" s="81"/>
      <c r="BE4" s="82"/>
    </row>
    <row r="5" spans="1:84" ht="24" customHeight="1">
      <c r="A5" s="400"/>
      <c r="B5" s="400"/>
      <c r="C5" s="400"/>
      <c r="D5" s="400"/>
      <c r="E5" s="400"/>
      <c r="F5" s="400"/>
      <c r="G5" s="400"/>
      <c r="H5" s="401"/>
      <c r="I5" s="401"/>
      <c r="J5" s="401"/>
      <c r="K5" s="401"/>
      <c r="L5" s="401"/>
      <c r="M5" s="401"/>
      <c r="N5" s="401"/>
      <c r="O5" s="401"/>
      <c r="P5" s="401"/>
      <c r="Q5" s="401"/>
      <c r="R5" s="401"/>
      <c r="S5" s="401"/>
      <c r="T5" s="401"/>
      <c r="U5" s="401"/>
      <c r="V5" s="401"/>
      <c r="W5" s="401"/>
      <c r="X5" s="401"/>
      <c r="Y5" s="401"/>
      <c r="Z5" s="401"/>
      <c r="AB5" s="402" t="s">
        <v>2</v>
      </c>
      <c r="AC5" s="402"/>
      <c r="AD5" s="402"/>
      <c r="AE5" s="527"/>
      <c r="AF5" s="527"/>
      <c r="AG5" s="527"/>
      <c r="AH5" s="527"/>
      <c r="AI5" s="527"/>
      <c r="AJ5" s="527"/>
      <c r="AK5" s="527"/>
      <c r="AL5" s="9" t="s">
        <v>3</v>
      </c>
      <c r="AM5" s="518"/>
      <c r="AN5" s="519"/>
      <c r="AO5" s="520"/>
      <c r="AP5" s="213"/>
      <c r="AQ5" s="214"/>
      <c r="AS5" s="424"/>
      <c r="AT5" s="424"/>
      <c r="AU5" s="424"/>
      <c r="AV5" s="424"/>
      <c r="AW5" s="425"/>
      <c r="AX5" s="425"/>
      <c r="AY5" s="425"/>
      <c r="AZ5" s="425"/>
      <c r="BA5" s="425"/>
      <c r="BB5" s="425"/>
      <c r="BC5" s="81"/>
      <c r="BE5" s="9" t="s">
        <v>119</v>
      </c>
      <c r="BF5" s="521" t="str">
        <f>IF(AM5="","",AM5)</f>
        <v/>
      </c>
      <c r="BG5" s="522"/>
    </row>
    <row r="6" spans="1:84" ht="8.1" customHeight="1" thickBot="1"/>
    <row r="7" spans="1:84" ht="15.75" customHeight="1">
      <c r="A7" s="362" t="s">
        <v>4</v>
      </c>
      <c r="B7" s="363"/>
      <c r="C7" s="408" t="s">
        <v>5</v>
      </c>
      <c r="D7" s="408" t="s">
        <v>6</v>
      </c>
      <c r="E7" s="370" t="s">
        <v>111</v>
      </c>
      <c r="F7" s="370" t="s">
        <v>7</v>
      </c>
      <c r="G7" s="387">
        <f t="shared" ref="G7:AJ7" si="0">G36</f>
        <v>45901</v>
      </c>
      <c r="H7" s="387">
        <f t="shared" si="0"/>
        <v>45902</v>
      </c>
      <c r="I7" s="387">
        <f t="shared" si="0"/>
        <v>45903</v>
      </c>
      <c r="J7" s="387">
        <f t="shared" si="0"/>
        <v>45904</v>
      </c>
      <c r="K7" s="387">
        <f t="shared" si="0"/>
        <v>45905</v>
      </c>
      <c r="L7" s="387">
        <f t="shared" si="0"/>
        <v>45906</v>
      </c>
      <c r="M7" s="387">
        <f t="shared" si="0"/>
        <v>45907</v>
      </c>
      <c r="N7" s="387">
        <f t="shared" si="0"/>
        <v>45908</v>
      </c>
      <c r="O7" s="387">
        <f t="shared" si="0"/>
        <v>45909</v>
      </c>
      <c r="P7" s="387">
        <f t="shared" si="0"/>
        <v>45910</v>
      </c>
      <c r="Q7" s="387">
        <f t="shared" si="0"/>
        <v>45911</v>
      </c>
      <c r="R7" s="387">
        <f t="shared" si="0"/>
        <v>45912</v>
      </c>
      <c r="S7" s="387">
        <f t="shared" si="0"/>
        <v>45913</v>
      </c>
      <c r="T7" s="387">
        <f t="shared" si="0"/>
        <v>45914</v>
      </c>
      <c r="U7" s="387">
        <f t="shared" si="0"/>
        <v>45915</v>
      </c>
      <c r="V7" s="387">
        <f t="shared" si="0"/>
        <v>45916</v>
      </c>
      <c r="W7" s="387">
        <f t="shared" si="0"/>
        <v>45917</v>
      </c>
      <c r="X7" s="387">
        <f t="shared" si="0"/>
        <v>45918</v>
      </c>
      <c r="Y7" s="387">
        <f t="shared" si="0"/>
        <v>45919</v>
      </c>
      <c r="Z7" s="387">
        <f t="shared" si="0"/>
        <v>45920</v>
      </c>
      <c r="AA7" s="387">
        <f t="shared" si="0"/>
        <v>45921</v>
      </c>
      <c r="AB7" s="387">
        <f t="shared" si="0"/>
        <v>45922</v>
      </c>
      <c r="AC7" s="387">
        <f t="shared" si="0"/>
        <v>45923</v>
      </c>
      <c r="AD7" s="387">
        <f t="shared" si="0"/>
        <v>45924</v>
      </c>
      <c r="AE7" s="387">
        <f t="shared" si="0"/>
        <v>45925</v>
      </c>
      <c r="AF7" s="387">
        <f t="shared" si="0"/>
        <v>45926</v>
      </c>
      <c r="AG7" s="387">
        <f t="shared" si="0"/>
        <v>45927</v>
      </c>
      <c r="AH7" s="387">
        <f t="shared" si="0"/>
        <v>45928</v>
      </c>
      <c r="AI7" s="387">
        <f t="shared" si="0"/>
        <v>45929</v>
      </c>
      <c r="AJ7" s="389">
        <f t="shared" si="0"/>
        <v>45930</v>
      </c>
      <c r="AK7" s="530"/>
      <c r="AL7" s="393" t="s">
        <v>8</v>
      </c>
      <c r="AM7" s="393" t="s">
        <v>9</v>
      </c>
      <c r="AN7" s="393" t="s">
        <v>10</v>
      </c>
      <c r="AO7" s="393" t="s">
        <v>11</v>
      </c>
      <c r="AP7" s="10"/>
      <c r="AQ7" s="10"/>
      <c r="AR7" s="411"/>
      <c r="AS7" s="408" t="s">
        <v>138</v>
      </c>
      <c r="AT7" s="408" t="s">
        <v>120</v>
      </c>
      <c r="AU7" s="367" t="s">
        <v>121</v>
      </c>
      <c r="AV7" s="414" t="s">
        <v>122</v>
      </c>
      <c r="AW7" s="435" t="s">
        <v>123</v>
      </c>
      <c r="AX7" s="414" t="s">
        <v>124</v>
      </c>
      <c r="AY7" s="435" t="s">
        <v>125</v>
      </c>
      <c r="AZ7" s="414" t="s">
        <v>126</v>
      </c>
      <c r="BA7" s="435" t="s">
        <v>127</v>
      </c>
      <c r="BB7" s="426" t="s">
        <v>128</v>
      </c>
      <c r="BC7" s="427" t="s">
        <v>129</v>
      </c>
      <c r="BD7" s="429" t="s">
        <v>130</v>
      </c>
      <c r="BE7" s="431" t="s">
        <v>131</v>
      </c>
      <c r="BF7" s="431" t="s">
        <v>203</v>
      </c>
      <c r="BG7" s="433" t="s">
        <v>132</v>
      </c>
    </row>
    <row r="8" spans="1:84" ht="15.75" customHeight="1" thickBot="1">
      <c r="A8" s="406"/>
      <c r="B8" s="407"/>
      <c r="C8" s="409"/>
      <c r="D8" s="409"/>
      <c r="E8" s="385"/>
      <c r="F8" s="385"/>
      <c r="G8" s="388" t="s">
        <v>12</v>
      </c>
      <c r="H8" s="388" t="s">
        <v>13</v>
      </c>
      <c r="I8" s="388" t="s">
        <v>14</v>
      </c>
      <c r="J8" s="388" t="s">
        <v>15</v>
      </c>
      <c r="K8" s="388" t="s">
        <v>16</v>
      </c>
      <c r="L8" s="388" t="s">
        <v>17</v>
      </c>
      <c r="M8" s="388" t="s">
        <v>18</v>
      </c>
      <c r="N8" s="388" t="s">
        <v>19</v>
      </c>
      <c r="O8" s="388" t="s">
        <v>20</v>
      </c>
      <c r="P8" s="388" t="s">
        <v>21</v>
      </c>
      <c r="Q8" s="388" t="s">
        <v>22</v>
      </c>
      <c r="R8" s="388" t="s">
        <v>23</v>
      </c>
      <c r="S8" s="388" t="s">
        <v>24</v>
      </c>
      <c r="T8" s="388" t="s">
        <v>25</v>
      </c>
      <c r="U8" s="388" t="s">
        <v>26</v>
      </c>
      <c r="V8" s="388" t="s">
        <v>27</v>
      </c>
      <c r="W8" s="388">
        <v>0</v>
      </c>
      <c r="X8" s="388">
        <v>0</v>
      </c>
      <c r="Y8" s="388">
        <v>0</v>
      </c>
      <c r="Z8" s="388">
        <v>0</v>
      </c>
      <c r="AA8" s="388">
        <v>0</v>
      </c>
      <c r="AB8" s="388">
        <v>0</v>
      </c>
      <c r="AC8" s="388">
        <v>0</v>
      </c>
      <c r="AD8" s="388">
        <v>0</v>
      </c>
      <c r="AE8" s="388">
        <v>0</v>
      </c>
      <c r="AF8" s="388">
        <v>0</v>
      </c>
      <c r="AG8" s="388">
        <v>0</v>
      </c>
      <c r="AH8" s="388">
        <v>0</v>
      </c>
      <c r="AI8" s="388">
        <v>0</v>
      </c>
      <c r="AJ8" s="390">
        <v>0</v>
      </c>
      <c r="AK8" s="531"/>
      <c r="AL8" s="394"/>
      <c r="AM8" s="394"/>
      <c r="AN8" s="394"/>
      <c r="AO8" s="394"/>
      <c r="AP8" s="10"/>
      <c r="AQ8" s="10"/>
      <c r="AR8" s="412"/>
      <c r="AS8" s="410"/>
      <c r="AT8" s="410"/>
      <c r="AU8" s="413"/>
      <c r="AV8" s="415"/>
      <c r="AW8" s="430"/>
      <c r="AX8" s="415"/>
      <c r="AY8" s="430"/>
      <c r="AZ8" s="415"/>
      <c r="BA8" s="430"/>
      <c r="BB8" s="415"/>
      <c r="BC8" s="428"/>
      <c r="BD8" s="430"/>
      <c r="BE8" s="432"/>
      <c r="BF8" s="432"/>
      <c r="BG8" s="434"/>
      <c r="CB8" s="329" t="s">
        <v>112</v>
      </c>
      <c r="CC8" s="300" t="s">
        <v>113</v>
      </c>
      <c r="CD8" s="300" t="s">
        <v>114</v>
      </c>
      <c r="CE8" s="300" t="s">
        <v>115</v>
      </c>
      <c r="CF8" s="300" t="s">
        <v>116</v>
      </c>
    </row>
    <row r="9" spans="1:84" ht="15.75" customHeight="1">
      <c r="A9" s="406"/>
      <c r="B9" s="407"/>
      <c r="C9" s="409"/>
      <c r="D9" s="409"/>
      <c r="E9" s="385"/>
      <c r="F9" s="385"/>
      <c r="G9" s="388">
        <v>42380</v>
      </c>
      <c r="H9" s="388">
        <v>42411</v>
      </c>
      <c r="I9" s="388">
        <v>42449</v>
      </c>
      <c r="J9" s="388">
        <v>42450</v>
      </c>
      <c r="K9" s="388">
        <v>42489</v>
      </c>
      <c r="L9" s="388">
        <v>42493</v>
      </c>
      <c r="M9" s="388">
        <v>42494</v>
      </c>
      <c r="N9" s="388">
        <v>42495</v>
      </c>
      <c r="O9" s="388">
        <v>42569</v>
      </c>
      <c r="P9" s="388">
        <v>42593</v>
      </c>
      <c r="Q9" s="388">
        <v>42632</v>
      </c>
      <c r="R9" s="388">
        <v>42635</v>
      </c>
      <c r="S9" s="388">
        <v>42653</v>
      </c>
      <c r="T9" s="388">
        <v>42677</v>
      </c>
      <c r="U9" s="388">
        <v>42697</v>
      </c>
      <c r="V9" s="388">
        <v>42727</v>
      </c>
      <c r="W9" s="388">
        <v>0</v>
      </c>
      <c r="X9" s="388">
        <v>0</v>
      </c>
      <c r="Y9" s="388">
        <v>0</v>
      </c>
      <c r="Z9" s="388">
        <v>0</v>
      </c>
      <c r="AA9" s="388">
        <v>0</v>
      </c>
      <c r="AB9" s="388">
        <v>0</v>
      </c>
      <c r="AC9" s="388">
        <v>0</v>
      </c>
      <c r="AD9" s="388">
        <v>0</v>
      </c>
      <c r="AE9" s="388">
        <v>0</v>
      </c>
      <c r="AF9" s="388">
        <v>0</v>
      </c>
      <c r="AG9" s="388">
        <v>0</v>
      </c>
      <c r="AH9" s="388">
        <v>0</v>
      </c>
      <c r="AI9" s="388">
        <v>0</v>
      </c>
      <c r="AJ9" s="390">
        <v>0</v>
      </c>
      <c r="AK9" s="531"/>
      <c r="AL9" s="394"/>
      <c r="AM9" s="394"/>
      <c r="AN9" s="394"/>
      <c r="AO9" s="394"/>
      <c r="AP9" s="11"/>
      <c r="AQ9" s="10"/>
      <c r="AR9" s="353" t="s">
        <v>133</v>
      </c>
      <c r="AS9" s="356" t="str">
        <f>IFERROR(INDEX($B$11:$F$31,MATCH("TR",$B$11:$B$31,0),2),"")</f>
        <v/>
      </c>
      <c r="AT9" s="358"/>
      <c r="AU9" s="360" t="str">
        <f>IFERROR(INDEX($B$11:$F$31,MATCH("TR",$B$11:$B$31,0),5),"")</f>
        <v/>
      </c>
      <c r="AV9" s="417"/>
      <c r="AW9" s="444">
        <f>IF(90000&lt;=AV9,90000,AV9)</f>
        <v>0</v>
      </c>
      <c r="AX9" s="446"/>
      <c r="AY9" s="438"/>
      <c r="AZ9" s="417"/>
      <c r="BA9" s="444">
        <f>IF(20000&lt;=AZ9,20000,AZ9)</f>
        <v>0</v>
      </c>
      <c r="BB9" s="417"/>
      <c r="BC9" s="436"/>
      <c r="BD9" s="438"/>
      <c r="BE9" s="440"/>
      <c r="BF9" s="440"/>
      <c r="BG9" s="442"/>
      <c r="BI9" s="483" t="s">
        <v>43</v>
      </c>
      <c r="BJ9" s="484"/>
      <c r="BK9" s="106">
        <f>IF(AW1&lt;&gt;"",AW1,BI13)</f>
        <v>0</v>
      </c>
      <c r="BL9"/>
      <c r="BM9"/>
      <c r="BN9"/>
      <c r="BO9"/>
      <c r="BP9"/>
      <c r="BQ9"/>
      <c r="BR9"/>
      <c r="BS9"/>
      <c r="BT9"/>
      <c r="BU9"/>
      <c r="BV9"/>
      <c r="BW9"/>
      <c r="BX9"/>
      <c r="BY9"/>
      <c r="BZ9"/>
      <c r="CA9"/>
      <c r="CB9" s="329"/>
      <c r="CC9" s="300"/>
      <c r="CD9" s="300"/>
      <c r="CE9" s="300"/>
      <c r="CF9" s="300"/>
    </row>
    <row r="10" spans="1:84" ht="15.75" customHeight="1" thickBot="1">
      <c r="A10" s="406"/>
      <c r="B10" s="407"/>
      <c r="C10" s="410"/>
      <c r="D10" s="410"/>
      <c r="E10" s="386"/>
      <c r="F10" s="386"/>
      <c r="G10" s="388">
        <v>0</v>
      </c>
      <c r="H10" s="388">
        <v>0</v>
      </c>
      <c r="I10" s="388">
        <v>0</v>
      </c>
      <c r="J10" s="388">
        <v>0</v>
      </c>
      <c r="K10" s="388">
        <v>0</v>
      </c>
      <c r="L10" s="388">
        <v>0</v>
      </c>
      <c r="M10" s="388">
        <v>0</v>
      </c>
      <c r="N10" s="388">
        <v>0</v>
      </c>
      <c r="O10" s="388">
        <v>0</v>
      </c>
      <c r="P10" s="388">
        <v>0</v>
      </c>
      <c r="Q10" s="388">
        <v>0</v>
      </c>
      <c r="R10" s="388">
        <v>0</v>
      </c>
      <c r="S10" s="388">
        <v>0</v>
      </c>
      <c r="T10" s="388">
        <v>0</v>
      </c>
      <c r="U10" s="388">
        <v>0</v>
      </c>
      <c r="V10" s="388">
        <v>0</v>
      </c>
      <c r="W10" s="388">
        <v>0</v>
      </c>
      <c r="X10" s="388">
        <v>0</v>
      </c>
      <c r="Y10" s="388">
        <v>0</v>
      </c>
      <c r="Z10" s="388">
        <v>0</v>
      </c>
      <c r="AA10" s="388">
        <v>0</v>
      </c>
      <c r="AB10" s="388">
        <v>0</v>
      </c>
      <c r="AC10" s="388">
        <v>0</v>
      </c>
      <c r="AD10" s="388">
        <v>0</v>
      </c>
      <c r="AE10" s="388">
        <v>0</v>
      </c>
      <c r="AF10" s="388">
        <v>0</v>
      </c>
      <c r="AG10" s="388">
        <v>0</v>
      </c>
      <c r="AH10" s="388">
        <v>0</v>
      </c>
      <c r="AI10" s="388">
        <v>0</v>
      </c>
      <c r="AJ10" s="390">
        <v>0</v>
      </c>
      <c r="AK10" s="531"/>
      <c r="AL10" s="394"/>
      <c r="AM10" s="394"/>
      <c r="AN10" s="526"/>
      <c r="AO10" s="526"/>
      <c r="AP10" s="11"/>
      <c r="AQ10" s="10"/>
      <c r="AR10" s="354"/>
      <c r="AS10" s="357"/>
      <c r="AT10" s="359"/>
      <c r="AU10" s="361"/>
      <c r="AV10" s="418"/>
      <c r="AW10" s="445"/>
      <c r="AX10" s="447"/>
      <c r="AY10" s="439"/>
      <c r="AZ10" s="421"/>
      <c r="BA10" s="445"/>
      <c r="BB10" s="421"/>
      <c r="BC10" s="437"/>
      <c r="BD10" s="439"/>
      <c r="BE10" s="441"/>
      <c r="BF10" s="441"/>
      <c r="BG10" s="443"/>
      <c r="BI10"/>
      <c r="BJ10"/>
      <c r="BK10"/>
      <c r="BL10"/>
      <c r="BM10"/>
      <c r="BN10"/>
      <c r="BO10"/>
      <c r="BP10"/>
      <c r="BQ10"/>
      <c r="BR10"/>
      <c r="BS10"/>
      <c r="BT10"/>
      <c r="BU10"/>
      <c r="BV10"/>
      <c r="BW10"/>
      <c r="BX10"/>
      <c r="BY10"/>
      <c r="BZ10"/>
      <c r="CA10"/>
      <c r="CB10" s="329"/>
      <c r="CC10" s="300"/>
      <c r="CD10" s="300"/>
      <c r="CE10" s="300"/>
      <c r="CF10" s="300"/>
    </row>
    <row r="11" spans="1:84" ht="15.75" customHeight="1">
      <c r="A11" s="316" t="s">
        <v>28</v>
      </c>
      <c r="B11" s="125"/>
      <c r="C11" s="12">
        <v>1</v>
      </c>
      <c r="D11" s="58"/>
      <c r="E11" s="128"/>
      <c r="F11" s="13"/>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65"/>
      <c r="AK11" s="144"/>
      <c r="AL11" s="15">
        <f t="shared" ref="AL11:AL29" si="1">COUNTA(G11:AK11)-COUNTIF(G11:AK11,"集")-COUNTIF(G11:AK11,"休")-COUNTIF(G11:AK11,"外")</f>
        <v>0</v>
      </c>
      <c r="AM11" s="15">
        <f t="shared" ref="AM11:AM30" si="2">COUNTIF(G11:AK11,"集")</f>
        <v>0</v>
      </c>
      <c r="AN11" s="77">
        <f t="shared" ref="AN11:AN30" si="3">AL11+CE11</f>
        <v>0</v>
      </c>
      <c r="AO11" s="77">
        <f t="shared" ref="AO11:AO30" si="4">AM11+CF11</f>
        <v>0</v>
      </c>
      <c r="AP11" s="11"/>
      <c r="AQ11" s="10"/>
      <c r="AR11" s="354"/>
      <c r="AS11" s="378" t="str">
        <f ca="1">IF(AS9="","",IFERROR(INDEX(INDIRECT("$B$" &amp; AS9+11 &amp;  ":$F$31"),MATCH("TR",INDIRECT("$B$" &amp; AS9+11 &amp; ":$B$31"),0),2),""))</f>
        <v/>
      </c>
      <c r="AT11" s="379"/>
      <c r="AU11" s="419" t="str">
        <f ca="1">IF(AS9="","",IFERROR(INDEX(INDIRECT("$B$" &amp; AS9+11 &amp;  ":$F$31"),MATCH("TR",INDIRECT("$B$" &amp; AS9+11 &amp; ":$B$31"),0),5),""))</f>
        <v/>
      </c>
      <c r="AV11" s="421"/>
      <c r="AW11" s="445">
        <f>IF(90000&lt;=AV11,90000,AV11)</f>
        <v>0</v>
      </c>
      <c r="AX11" s="447"/>
      <c r="AY11" s="439"/>
      <c r="AZ11" s="421"/>
      <c r="BA11" s="445">
        <f>IF(20000&lt;=AZ11,20000,AZ11)</f>
        <v>0</v>
      </c>
      <c r="BB11" s="421"/>
      <c r="BC11" s="437"/>
      <c r="BD11" s="439"/>
      <c r="BE11" s="441"/>
      <c r="BF11" s="441"/>
      <c r="BG11" s="443"/>
      <c r="BI11" s="485" t="s">
        <v>45</v>
      </c>
      <c r="BJ11" s="485"/>
      <c r="BK11" s="485"/>
      <c r="BL11" s="485"/>
      <c r="BM11" s="107" t="s">
        <v>46</v>
      </c>
      <c r="BN11" s="107" t="s">
        <v>47</v>
      </c>
      <c r="BO11" s="108" t="s">
        <v>48</v>
      </c>
      <c r="BP11" s="111"/>
      <c r="BQ11" s="111"/>
      <c r="BR11" s="111"/>
      <c r="BS11" s="111"/>
      <c r="BT11" s="111"/>
      <c r="BU11" s="111"/>
      <c r="BV11" s="111"/>
      <c r="BW11" s="111"/>
      <c r="BX11" s="111"/>
      <c r="BY11" s="111"/>
      <c r="BZ11" s="111"/>
      <c r="CA11" s="111"/>
      <c r="CB11" s="117" t="str">
        <f t="shared" ref="CB11:CB30" si="5">B11&amp;E11&amp;F11</f>
        <v/>
      </c>
      <c r="CC11" s="115">
        <f t="shared" ref="CC11:CC30" si="6">AN11</f>
        <v>0</v>
      </c>
      <c r="CD11" s="115">
        <f t="shared" ref="CD11:CD30" si="7">AO11</f>
        <v>0</v>
      </c>
      <c r="CE11" s="76">
        <f>IF(ISERROR(VLOOKUP($CB11,【8月】月集計表!$CB:$CD,2,FALSE))=TRUE,0,VLOOKUP($CB11,【8月】月集計表!$CB:$CD,2,FALSE))</f>
        <v>0</v>
      </c>
      <c r="CF11" s="76">
        <f>IF(ISERROR(VLOOKUP($CB11,【8月】月集計表!$CB:$CD,3,FALSE))=TRUE,0,VLOOKUP($CB11,【8月】月集計表!$CB:$CD,3,FALSE))</f>
        <v>0</v>
      </c>
    </row>
    <row r="12" spans="1:84" ht="16.5" customHeight="1">
      <c r="A12" s="318"/>
      <c r="B12" s="126"/>
      <c r="C12" s="17">
        <v>2</v>
      </c>
      <c r="D12" s="21"/>
      <c r="E12" s="129"/>
      <c r="F12" s="18"/>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66"/>
      <c r="AK12" s="145"/>
      <c r="AL12" s="20">
        <f t="shared" si="1"/>
        <v>0</v>
      </c>
      <c r="AM12" s="20">
        <f t="shared" si="2"/>
        <v>0</v>
      </c>
      <c r="AN12" s="20">
        <f t="shared" si="3"/>
        <v>0</v>
      </c>
      <c r="AO12" s="20">
        <f t="shared" si="4"/>
        <v>0</v>
      </c>
      <c r="AP12" s="11"/>
      <c r="AQ12" s="10"/>
      <c r="AR12" s="354"/>
      <c r="AS12" s="378"/>
      <c r="AT12" s="380"/>
      <c r="AU12" s="420"/>
      <c r="AV12" s="418"/>
      <c r="AW12" s="445"/>
      <c r="AX12" s="447"/>
      <c r="AY12" s="439"/>
      <c r="AZ12" s="421"/>
      <c r="BA12" s="445"/>
      <c r="BB12" s="421"/>
      <c r="BC12" s="437"/>
      <c r="BD12" s="439"/>
      <c r="BE12" s="441"/>
      <c r="BF12" s="441"/>
      <c r="BG12" s="443"/>
      <c r="BI12" s="109">
        <v>1</v>
      </c>
      <c r="BJ12" s="110" t="s">
        <v>49</v>
      </c>
      <c r="BK12" s="110"/>
      <c r="BL12" s="108"/>
      <c r="BM12" s="107">
        <v>1.05</v>
      </c>
      <c r="BN12" s="485">
        <f>IF(BK9="新規・5年利用無",BM13,IF(BK9&lt;BI15,BM15,IF(AND(BK9&gt;=BI14,BK9&lt;BK14),BM14,IF(AND(BK9&gt;=BI13,BK9&lt;BK13),BM13,IF(BK9=BI12,BM12,"")))))</f>
        <v>0.9</v>
      </c>
      <c r="BO12" s="486">
        <f>IF(AW1&lt;&gt;"",BN12*90000,"")</f>
        <v>81000</v>
      </c>
      <c r="BP12" s="112"/>
      <c r="BQ12" s="112"/>
      <c r="BR12" s="112"/>
      <c r="BS12" s="112"/>
      <c r="BT12" s="112"/>
      <c r="BU12" s="112"/>
      <c r="BV12" s="112"/>
      <c r="BW12" s="112"/>
      <c r="BX12" s="112"/>
      <c r="BY12" s="112"/>
      <c r="BZ12" s="112"/>
      <c r="CA12" s="112"/>
      <c r="CB12" s="74" t="str">
        <f t="shared" si="5"/>
        <v/>
      </c>
      <c r="CC12" s="75">
        <f t="shared" si="6"/>
        <v>0</v>
      </c>
      <c r="CD12" s="75">
        <f t="shared" si="7"/>
        <v>0</v>
      </c>
      <c r="CE12" s="73">
        <f>IF(ISERROR(VLOOKUP($CB12,【8月】月集計表!$CB:$CD,2,FALSE))=TRUE,0,VLOOKUP($CB12,【8月】月集計表!$CB:$CD,2,FALSE))</f>
        <v>0</v>
      </c>
      <c r="CF12" s="73">
        <f>IF(ISERROR(VLOOKUP($CB12,【8月】月集計表!$CB:$CD,3,FALSE))=TRUE,0,VLOOKUP($CB12,【8月】月集計表!$CB:$CD,3,FALSE))</f>
        <v>0</v>
      </c>
    </row>
    <row r="13" spans="1:84" ht="16.5" customHeight="1">
      <c r="A13" s="318"/>
      <c r="B13" s="126"/>
      <c r="C13" s="17">
        <v>3</v>
      </c>
      <c r="D13" s="21"/>
      <c r="E13" s="129"/>
      <c r="F13" s="18"/>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66"/>
      <c r="AK13" s="145"/>
      <c r="AL13" s="20">
        <f t="shared" si="1"/>
        <v>0</v>
      </c>
      <c r="AM13" s="20">
        <f t="shared" si="2"/>
        <v>0</v>
      </c>
      <c r="AN13" s="20">
        <f t="shared" si="3"/>
        <v>0</v>
      </c>
      <c r="AO13" s="20">
        <f t="shared" si="4"/>
        <v>0</v>
      </c>
      <c r="AR13" s="354"/>
      <c r="AS13" s="378" t="str">
        <f ca="1">IF(AS11="","",IFERROR(INDEX(INDIRECT("$B$" &amp; AS11+11 &amp;  ":$F$31"),MATCH("TR",INDIRECT("$B$" &amp; AS11+11 &amp; ":$B$31"),0),2),""))</f>
        <v/>
      </c>
      <c r="AT13" s="379"/>
      <c r="AU13" s="381" t="str">
        <f ca="1">IF(AS11="","",IFERROR(INDEX(INDIRECT("$B$" &amp; AS11+11 &amp;  ":$F$31"),MATCH("TR",INDIRECT("$B$" &amp; AS11+11 &amp; ":$B$31"),0),5),""))</f>
        <v/>
      </c>
      <c r="AV13" s="421"/>
      <c r="AW13" s="445">
        <f>IF(90000&lt;=AV13,90000,AV13)</f>
        <v>0</v>
      </c>
      <c r="AX13" s="447"/>
      <c r="AY13" s="439"/>
      <c r="AZ13" s="421"/>
      <c r="BA13" s="445">
        <f>IF(20000&lt;=AZ13,20000,AZ13)</f>
        <v>0</v>
      </c>
      <c r="BB13" s="421"/>
      <c r="BC13" s="437"/>
      <c r="BD13" s="439"/>
      <c r="BE13" s="441"/>
      <c r="BF13" s="441"/>
      <c r="BG13" s="443"/>
      <c r="BI13" s="109">
        <v>0.8</v>
      </c>
      <c r="BJ13" s="110" t="s">
        <v>49</v>
      </c>
      <c r="BK13" s="110">
        <v>1</v>
      </c>
      <c r="BL13" s="108" t="s">
        <v>50</v>
      </c>
      <c r="BM13" s="107">
        <v>1</v>
      </c>
      <c r="BN13" s="485"/>
      <c r="BO13" s="487"/>
      <c r="BP13" s="112"/>
      <c r="BQ13" s="112"/>
      <c r="BR13" s="112"/>
      <c r="BS13" s="112"/>
      <c r="BT13" s="112"/>
      <c r="BU13" s="112"/>
      <c r="BV13" s="112"/>
      <c r="BW13" s="112"/>
      <c r="BX13" s="112"/>
      <c r="BY13" s="112"/>
      <c r="BZ13" s="112"/>
      <c r="CA13" s="112"/>
      <c r="CB13" s="74" t="str">
        <f t="shared" si="5"/>
        <v/>
      </c>
      <c r="CC13" s="75">
        <f t="shared" si="6"/>
        <v>0</v>
      </c>
      <c r="CD13" s="75">
        <f t="shared" si="7"/>
        <v>0</v>
      </c>
      <c r="CE13" s="73">
        <f>IF(ISERROR(VLOOKUP($CB13,【8月】月集計表!$CB:$CD,2,FALSE))=TRUE,0,VLOOKUP($CB13,【8月】月集計表!$CB:$CD,2,FALSE))</f>
        <v>0</v>
      </c>
      <c r="CF13" s="73">
        <f>IF(ISERROR(VLOOKUP($CB13,【8月】月集計表!$CB:$CD,3,FALSE))=TRUE,0,VLOOKUP($CB13,【8月】月集計表!$CB:$CD,3,FALSE))</f>
        <v>0</v>
      </c>
    </row>
    <row r="14" spans="1:84" ht="16.5" customHeight="1">
      <c r="A14" s="318"/>
      <c r="B14" s="126"/>
      <c r="C14" s="17">
        <v>4</v>
      </c>
      <c r="D14" s="21"/>
      <c r="E14" s="129"/>
      <c r="F14" s="18"/>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66"/>
      <c r="AK14" s="145"/>
      <c r="AL14" s="20">
        <f t="shared" si="1"/>
        <v>0</v>
      </c>
      <c r="AM14" s="20">
        <f t="shared" si="2"/>
        <v>0</v>
      </c>
      <c r="AN14" s="20">
        <f t="shared" si="3"/>
        <v>0</v>
      </c>
      <c r="AO14" s="20">
        <f t="shared" si="4"/>
        <v>0</v>
      </c>
      <c r="AR14" s="354"/>
      <c r="AS14" s="378"/>
      <c r="AT14" s="380"/>
      <c r="AU14" s="361"/>
      <c r="AV14" s="418"/>
      <c r="AW14" s="445"/>
      <c r="AX14" s="447"/>
      <c r="AY14" s="439"/>
      <c r="AZ14" s="421"/>
      <c r="BA14" s="445"/>
      <c r="BB14" s="421"/>
      <c r="BC14" s="437"/>
      <c r="BD14" s="439"/>
      <c r="BE14" s="441"/>
      <c r="BF14" s="441"/>
      <c r="BG14" s="443"/>
      <c r="BI14" s="109">
        <v>0.6</v>
      </c>
      <c r="BJ14" s="110" t="s">
        <v>49</v>
      </c>
      <c r="BK14" s="110">
        <v>0.8</v>
      </c>
      <c r="BL14" s="108" t="s">
        <v>50</v>
      </c>
      <c r="BM14" s="107">
        <v>0.95</v>
      </c>
      <c r="BN14" s="485"/>
      <c r="BO14" s="487"/>
      <c r="BP14" s="112"/>
      <c r="BQ14" s="112"/>
      <c r="BR14" s="112"/>
      <c r="BS14" s="112"/>
      <c r="BT14" s="112"/>
      <c r="BU14" s="112"/>
      <c r="BV14" s="112"/>
      <c r="BW14" s="112"/>
      <c r="BX14" s="112"/>
      <c r="BY14" s="112"/>
      <c r="BZ14" s="112"/>
      <c r="CA14" s="112"/>
      <c r="CB14" s="74" t="str">
        <f t="shared" si="5"/>
        <v/>
      </c>
      <c r="CC14" s="75">
        <f t="shared" si="6"/>
        <v>0</v>
      </c>
      <c r="CD14" s="75">
        <f t="shared" si="7"/>
        <v>0</v>
      </c>
      <c r="CE14" s="73">
        <f>IF(ISERROR(VLOOKUP($CB14,【8月】月集計表!$CB:$CD,2,FALSE))=TRUE,0,VLOOKUP($CB14,【8月】月集計表!$CB:$CD,2,FALSE))</f>
        <v>0</v>
      </c>
      <c r="CF14" s="73">
        <f>IF(ISERROR(VLOOKUP($CB14,【8月】月集計表!$CB:$CD,3,FALSE))=TRUE,0,VLOOKUP($CB14,【8月】月集計表!$CB:$CD,3,FALSE))</f>
        <v>0</v>
      </c>
    </row>
    <row r="15" spans="1:84" ht="16.5" customHeight="1">
      <c r="A15" s="318"/>
      <c r="B15" s="126"/>
      <c r="C15" s="17">
        <v>5</v>
      </c>
      <c r="D15" s="21"/>
      <c r="E15" s="129"/>
      <c r="F15" s="18"/>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66"/>
      <c r="AK15" s="145"/>
      <c r="AL15" s="20">
        <f t="shared" si="1"/>
        <v>0</v>
      </c>
      <c r="AM15" s="20">
        <f t="shared" si="2"/>
        <v>0</v>
      </c>
      <c r="AN15" s="20">
        <f t="shared" si="3"/>
        <v>0</v>
      </c>
      <c r="AO15" s="20">
        <f t="shared" si="4"/>
        <v>0</v>
      </c>
      <c r="AR15" s="354"/>
      <c r="AS15" s="378" t="str">
        <f ca="1">IF(AS13="","",IFERROR(INDEX(INDIRECT("$B$" &amp; AS13+11 &amp;  ":$F$31"),MATCH("TR",INDIRECT("$B$" &amp; AS13+11 &amp; ":$B$31"),0),2),""))</f>
        <v/>
      </c>
      <c r="AT15" s="379"/>
      <c r="AU15" s="381" t="str">
        <f ca="1">IF(AS13="","",IFERROR(INDEX(INDIRECT("$B$" &amp; AS13+11 &amp;  ":$F$31"),MATCH("TR",INDIRECT("$B$" &amp; AS13+11 &amp; ":$B$31"),0),5),""))</f>
        <v/>
      </c>
      <c r="AV15" s="421"/>
      <c r="AW15" s="445">
        <f>IF(90000&lt;=AV15,90000,AV15)</f>
        <v>0</v>
      </c>
      <c r="AX15" s="447"/>
      <c r="AY15" s="439"/>
      <c r="AZ15" s="421"/>
      <c r="BA15" s="445">
        <f>IF(20000&lt;=AZ15,20000,AZ15)</f>
        <v>0</v>
      </c>
      <c r="BB15" s="421"/>
      <c r="BC15" s="437"/>
      <c r="BD15" s="439"/>
      <c r="BE15" s="441"/>
      <c r="BF15" s="441"/>
      <c r="BG15" s="443"/>
      <c r="BI15" s="109">
        <v>0.6</v>
      </c>
      <c r="BJ15" s="110" t="s">
        <v>50</v>
      </c>
      <c r="BK15" s="110"/>
      <c r="BL15" s="108"/>
      <c r="BM15" s="107">
        <v>0.9</v>
      </c>
      <c r="BN15" s="485"/>
      <c r="BO15" s="488"/>
      <c r="BP15" s="112"/>
      <c r="BQ15" s="112"/>
      <c r="BR15" s="112"/>
      <c r="BS15" s="112"/>
      <c r="BT15" s="112"/>
      <c r="BU15" s="112"/>
      <c r="BV15" s="112"/>
      <c r="BW15" s="112"/>
      <c r="BX15" s="112"/>
      <c r="BY15" s="112"/>
      <c r="BZ15" s="112"/>
      <c r="CA15" s="112"/>
      <c r="CB15" s="74" t="str">
        <f t="shared" si="5"/>
        <v/>
      </c>
      <c r="CC15" s="75">
        <f t="shared" si="6"/>
        <v>0</v>
      </c>
      <c r="CD15" s="75">
        <f t="shared" si="7"/>
        <v>0</v>
      </c>
      <c r="CE15" s="73">
        <f>IF(ISERROR(VLOOKUP($CB15,【8月】月集計表!$CB:$CD,2,FALSE))=TRUE,0,VLOOKUP($CB15,【8月】月集計表!$CB:$CD,2,FALSE))</f>
        <v>0</v>
      </c>
      <c r="CF15" s="73">
        <f>IF(ISERROR(VLOOKUP($CB15,【8月】月集計表!$CB:$CD,3,FALSE))=TRUE,0,VLOOKUP($CB15,【8月】月集計表!$CB:$CD,3,FALSE))</f>
        <v>0</v>
      </c>
    </row>
    <row r="16" spans="1:84" ht="16.5" customHeight="1">
      <c r="A16" s="318"/>
      <c r="B16" s="126"/>
      <c r="C16" s="17">
        <v>6</v>
      </c>
      <c r="D16" s="21"/>
      <c r="E16" s="129"/>
      <c r="F16" s="18"/>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66"/>
      <c r="AK16" s="145"/>
      <c r="AL16" s="20">
        <f t="shared" si="1"/>
        <v>0</v>
      </c>
      <c r="AM16" s="20">
        <f t="shared" si="2"/>
        <v>0</v>
      </c>
      <c r="AN16" s="20">
        <f t="shared" si="3"/>
        <v>0</v>
      </c>
      <c r="AO16" s="20">
        <f t="shared" si="4"/>
        <v>0</v>
      </c>
      <c r="AR16" s="354"/>
      <c r="AS16" s="378"/>
      <c r="AT16" s="380"/>
      <c r="AU16" s="361"/>
      <c r="AV16" s="418"/>
      <c r="AW16" s="445"/>
      <c r="AX16" s="447"/>
      <c r="AY16" s="439"/>
      <c r="AZ16" s="421"/>
      <c r="BA16" s="445"/>
      <c r="BB16" s="421"/>
      <c r="BC16" s="437"/>
      <c r="BD16" s="439"/>
      <c r="BE16" s="441"/>
      <c r="BF16" s="441"/>
      <c r="BG16" s="443"/>
      <c r="CB16" s="74" t="str">
        <f t="shared" si="5"/>
        <v/>
      </c>
      <c r="CC16" s="75">
        <f t="shared" si="6"/>
        <v>0</v>
      </c>
      <c r="CD16" s="75">
        <f t="shared" si="7"/>
        <v>0</v>
      </c>
      <c r="CE16" s="73">
        <f>IF(ISERROR(VLOOKUP($CB16,【8月】月集計表!$CB:$CD,2,FALSE))=TRUE,0,VLOOKUP($CB16,【8月】月集計表!$CB:$CD,2,FALSE))</f>
        <v>0</v>
      </c>
      <c r="CF16" s="73">
        <f>IF(ISERROR(VLOOKUP($CB16,【8月】月集計表!$CB:$CD,3,FALSE))=TRUE,0,VLOOKUP($CB16,【8月】月集計表!$CB:$CD,3,FALSE))</f>
        <v>0</v>
      </c>
    </row>
    <row r="17" spans="1:84" ht="16.5" customHeight="1">
      <c r="A17" s="318"/>
      <c r="B17" s="126"/>
      <c r="C17" s="17">
        <v>7</v>
      </c>
      <c r="D17" s="21"/>
      <c r="E17" s="129"/>
      <c r="F17" s="18"/>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66"/>
      <c r="AK17" s="145"/>
      <c r="AL17" s="20">
        <f t="shared" si="1"/>
        <v>0</v>
      </c>
      <c r="AM17" s="20">
        <f t="shared" si="2"/>
        <v>0</v>
      </c>
      <c r="AN17" s="20">
        <f t="shared" si="3"/>
        <v>0</v>
      </c>
      <c r="AO17" s="20">
        <f t="shared" si="4"/>
        <v>0</v>
      </c>
      <c r="AR17" s="354"/>
      <c r="AS17" s="378" t="str">
        <f ca="1">IF(AS15="","",IFERROR(INDEX(INDIRECT("$B$" &amp; AS15+11 &amp;  ":$F$31"),MATCH("TR",INDIRECT("$B$" &amp; AS15+11 &amp; ":$B$31"),0),2),""))</f>
        <v/>
      </c>
      <c r="AT17" s="379"/>
      <c r="AU17" s="381" t="str">
        <f ca="1">IF(AS15="","",IFERROR(INDEX(INDIRECT("$B$" &amp; AS15+11 &amp;  ":$F$31"),MATCH("TR",INDIRECT("$B$" &amp; AS15+11 &amp; ":$B$31"),0),5),""))</f>
        <v/>
      </c>
      <c r="AV17" s="421"/>
      <c r="AW17" s="445">
        <f>IF(90000&lt;=AV17,90000,AV17)</f>
        <v>0</v>
      </c>
      <c r="AX17" s="447"/>
      <c r="AY17" s="439"/>
      <c r="AZ17" s="421"/>
      <c r="BA17" s="445">
        <f>IF(20000&lt;=AZ17,20000,AZ17)</f>
        <v>0</v>
      </c>
      <c r="BB17" s="421"/>
      <c r="BC17" s="437"/>
      <c r="BD17" s="439"/>
      <c r="BE17" s="441"/>
      <c r="BF17" s="441"/>
      <c r="BG17" s="443"/>
      <c r="CB17" s="74" t="str">
        <f t="shared" si="5"/>
        <v/>
      </c>
      <c r="CC17" s="75">
        <f t="shared" si="6"/>
        <v>0</v>
      </c>
      <c r="CD17" s="75">
        <f t="shared" si="7"/>
        <v>0</v>
      </c>
      <c r="CE17" s="73">
        <f>IF(ISERROR(VLOOKUP($CB17,【8月】月集計表!$CB:$CD,2,FALSE))=TRUE,0,VLOOKUP($CB17,【8月】月集計表!$CB:$CD,2,FALSE))</f>
        <v>0</v>
      </c>
      <c r="CF17" s="73">
        <f>IF(ISERROR(VLOOKUP($CB17,【8月】月集計表!$CB:$CD,3,FALSE))=TRUE,0,VLOOKUP($CB17,【8月】月集計表!$CB:$CD,3,FALSE))</f>
        <v>0</v>
      </c>
    </row>
    <row r="18" spans="1:84" ht="16.5" customHeight="1" thickBot="1">
      <c r="A18" s="318"/>
      <c r="B18" s="126"/>
      <c r="C18" s="17">
        <v>8</v>
      </c>
      <c r="D18" s="21"/>
      <c r="E18" s="129"/>
      <c r="F18" s="18"/>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66"/>
      <c r="AK18" s="145"/>
      <c r="AL18" s="20">
        <f t="shared" si="1"/>
        <v>0</v>
      </c>
      <c r="AM18" s="20">
        <f t="shared" si="2"/>
        <v>0</v>
      </c>
      <c r="AN18" s="20">
        <f t="shared" si="3"/>
        <v>0</v>
      </c>
      <c r="AO18" s="20">
        <f t="shared" si="4"/>
        <v>0</v>
      </c>
      <c r="AR18" s="355"/>
      <c r="AS18" s="382"/>
      <c r="AT18" s="383"/>
      <c r="AU18" s="448"/>
      <c r="AV18" s="449"/>
      <c r="AW18" s="450"/>
      <c r="AX18" s="451"/>
      <c r="AY18" s="452"/>
      <c r="AZ18" s="453"/>
      <c r="BA18" s="454"/>
      <c r="BB18" s="453"/>
      <c r="BC18" s="455"/>
      <c r="BD18" s="452"/>
      <c r="BE18" s="456"/>
      <c r="BF18" s="456"/>
      <c r="BG18" s="457"/>
      <c r="CB18" s="74" t="str">
        <f t="shared" si="5"/>
        <v/>
      </c>
      <c r="CC18" s="75">
        <f t="shared" si="6"/>
        <v>0</v>
      </c>
      <c r="CD18" s="75">
        <f t="shared" si="7"/>
        <v>0</v>
      </c>
      <c r="CE18" s="73">
        <f>IF(ISERROR(VLOOKUP($CB18,【8月】月集計表!$CB:$CD,2,FALSE))=TRUE,0,VLOOKUP($CB18,【8月】月集計表!$CB:$CD,2,FALSE))</f>
        <v>0</v>
      </c>
      <c r="CF18" s="73">
        <f>IF(ISERROR(VLOOKUP($CB18,【8月】月集計表!$CB:$CD,3,FALSE))=TRUE,0,VLOOKUP($CB18,【8月】月集計表!$CB:$CD,3,FALSE))</f>
        <v>0</v>
      </c>
    </row>
    <row r="19" spans="1:84" ht="16.5" customHeight="1">
      <c r="A19" s="318"/>
      <c r="B19" s="126"/>
      <c r="C19" s="17">
        <v>9</v>
      </c>
      <c r="D19" s="21"/>
      <c r="E19" s="129"/>
      <c r="F19" s="18"/>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66"/>
      <c r="AK19" s="145"/>
      <c r="AL19" s="20">
        <f t="shared" si="1"/>
        <v>0</v>
      </c>
      <c r="AM19" s="20">
        <f t="shared" si="2"/>
        <v>0</v>
      </c>
      <c r="AN19" s="20">
        <f t="shared" si="3"/>
        <v>0</v>
      </c>
      <c r="AO19" s="20">
        <f t="shared" si="4"/>
        <v>0</v>
      </c>
      <c r="AR19" s="353" t="s">
        <v>134</v>
      </c>
      <c r="AS19" s="356" t="str">
        <f>IFERROR(INDEX($B$11:$F$31,MATCH("FW1",$B$11:$B$31,0),2),"")</f>
        <v/>
      </c>
      <c r="AT19" s="358"/>
      <c r="AU19" s="360" t="str">
        <f>IFERROR(INDEX($B$11:$F$31,MATCH("FW1",$B$11:$B$31,0),5),"")</f>
        <v/>
      </c>
      <c r="AV19" s="458"/>
      <c r="AW19" s="466">
        <f>IF($BN$12*90000&lt;=AV19,$BN$12*90000,AV19)</f>
        <v>0</v>
      </c>
      <c r="AX19" s="468"/>
      <c r="AY19" s="444">
        <f>IF(10000&lt;=AX19,10000,AX19)</f>
        <v>0</v>
      </c>
      <c r="AZ19" s="417"/>
      <c r="BA19" s="444">
        <f>IF(20000&lt;=AZ19,20000,AZ19)</f>
        <v>0</v>
      </c>
      <c r="BB19" s="458"/>
      <c r="BC19" s="462"/>
      <c r="BD19" s="464"/>
      <c r="BE19" s="462"/>
      <c r="BF19" s="440"/>
      <c r="BG19" s="442"/>
      <c r="CB19" s="74" t="str">
        <f t="shared" si="5"/>
        <v/>
      </c>
      <c r="CC19" s="75">
        <f t="shared" si="6"/>
        <v>0</v>
      </c>
      <c r="CD19" s="75">
        <f t="shared" si="7"/>
        <v>0</v>
      </c>
      <c r="CE19" s="73">
        <f>IF(ISERROR(VLOOKUP($CB19,【8月】月集計表!$CB:$CD,2,FALSE))=TRUE,0,VLOOKUP($CB19,【8月】月集計表!$CB:$CD,2,FALSE))</f>
        <v>0</v>
      </c>
      <c r="CF19" s="73">
        <f>IF(ISERROR(VLOOKUP($CB19,【8月】月集計表!$CB:$CD,3,FALSE))=TRUE,0,VLOOKUP($CB19,【8月】月集計表!$CB:$CD,3,FALSE))</f>
        <v>0</v>
      </c>
    </row>
    <row r="20" spans="1:84" ht="16.5" customHeight="1">
      <c r="A20" s="318"/>
      <c r="B20" s="126"/>
      <c r="C20" s="17">
        <v>10</v>
      </c>
      <c r="D20" s="21"/>
      <c r="E20" s="129"/>
      <c r="F20" s="18"/>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66"/>
      <c r="AK20" s="145"/>
      <c r="AL20" s="20">
        <f t="shared" si="1"/>
        <v>0</v>
      </c>
      <c r="AM20" s="20">
        <f t="shared" si="2"/>
        <v>0</v>
      </c>
      <c r="AN20" s="20">
        <f t="shared" si="3"/>
        <v>0</v>
      </c>
      <c r="AO20" s="20">
        <f t="shared" si="4"/>
        <v>0</v>
      </c>
      <c r="AR20" s="354"/>
      <c r="AS20" s="357"/>
      <c r="AT20" s="359"/>
      <c r="AU20" s="361"/>
      <c r="AV20" s="459"/>
      <c r="AW20" s="467"/>
      <c r="AX20" s="469"/>
      <c r="AY20" s="445"/>
      <c r="AZ20" s="421"/>
      <c r="BA20" s="445"/>
      <c r="BB20" s="460"/>
      <c r="BC20" s="463"/>
      <c r="BD20" s="465"/>
      <c r="BE20" s="463"/>
      <c r="BF20" s="441"/>
      <c r="BG20" s="443"/>
      <c r="CB20" s="74" t="str">
        <f t="shared" si="5"/>
        <v/>
      </c>
      <c r="CC20" s="75">
        <f t="shared" si="6"/>
        <v>0</v>
      </c>
      <c r="CD20" s="75">
        <f t="shared" si="7"/>
        <v>0</v>
      </c>
      <c r="CE20" s="73">
        <f>IF(ISERROR(VLOOKUP($CB20,【8月】月集計表!$CB:$CD,2,FALSE))=TRUE,0,VLOOKUP($CB20,【8月】月集計表!$CB:$CD,2,FALSE))</f>
        <v>0</v>
      </c>
      <c r="CF20" s="73">
        <f>IF(ISERROR(VLOOKUP($CB20,【8月】月集計表!$CB:$CD,3,FALSE))=TRUE,0,VLOOKUP($CB20,【8月】月集計表!$CB:$CD,3,FALSE))</f>
        <v>0</v>
      </c>
    </row>
    <row r="21" spans="1:84" ht="16.5" customHeight="1">
      <c r="A21" s="318"/>
      <c r="B21" s="126"/>
      <c r="C21" s="17">
        <v>11</v>
      </c>
      <c r="D21" s="21"/>
      <c r="E21" s="129"/>
      <c r="F21" s="18"/>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66"/>
      <c r="AK21" s="145"/>
      <c r="AL21" s="20">
        <f t="shared" si="1"/>
        <v>0</v>
      </c>
      <c r="AM21" s="20">
        <f t="shared" si="2"/>
        <v>0</v>
      </c>
      <c r="AN21" s="20">
        <f t="shared" si="3"/>
        <v>0</v>
      </c>
      <c r="AO21" s="20">
        <f t="shared" si="4"/>
        <v>0</v>
      </c>
      <c r="AR21" s="354"/>
      <c r="AS21" s="378" t="str">
        <f ca="1">IF(AS19="","",IFERROR(INDEX(INDIRECT("$B$" &amp; AS19+11 &amp;  ":$F$31"),MATCH("FW1",INDIRECT("$B$" &amp; AS19+11 &amp; ":$B$31"),0),2),""))</f>
        <v/>
      </c>
      <c r="AT21" s="379"/>
      <c r="AU21" s="419" t="str">
        <f ca="1">IF(AS19="","",IFERROR(INDEX(INDIRECT("$B$" &amp; AS19+11 &amp;  ":$F$31"),MATCH("FW1",INDIRECT("$B$" &amp; AS19+11 &amp; ":$B$31"),0),5),""))</f>
        <v/>
      </c>
      <c r="AV21" s="460"/>
      <c r="AW21" s="467">
        <f t="shared" ref="AW21" si="8">IF($BN$12*90000&lt;=AV21,$BN$12*90000,AV21)</f>
        <v>0</v>
      </c>
      <c r="AX21" s="469"/>
      <c r="AY21" s="445">
        <f>IF(10000&lt;=AX21,10000,AX21)</f>
        <v>0</v>
      </c>
      <c r="AZ21" s="421"/>
      <c r="BA21" s="445">
        <f>IF(20000&lt;=AZ21,20000,AZ21)</f>
        <v>0</v>
      </c>
      <c r="BB21" s="460"/>
      <c r="BC21" s="463"/>
      <c r="BD21" s="465"/>
      <c r="BE21" s="463"/>
      <c r="BF21" s="441"/>
      <c r="BG21" s="443"/>
      <c r="CB21" s="74" t="str">
        <f t="shared" si="5"/>
        <v/>
      </c>
      <c r="CC21" s="75">
        <f t="shared" si="6"/>
        <v>0</v>
      </c>
      <c r="CD21" s="75">
        <f t="shared" si="7"/>
        <v>0</v>
      </c>
      <c r="CE21" s="73">
        <f>IF(ISERROR(VLOOKUP($CB21,【8月】月集計表!$CB:$CD,2,FALSE))=TRUE,0,VLOOKUP($CB21,【8月】月集計表!$CB:$CD,2,FALSE))</f>
        <v>0</v>
      </c>
      <c r="CF21" s="73">
        <f>IF(ISERROR(VLOOKUP($CB21,【8月】月集計表!$CB:$CD,3,FALSE))=TRUE,0,VLOOKUP($CB21,【8月】月集計表!$CB:$CD,3,FALSE))</f>
        <v>0</v>
      </c>
    </row>
    <row r="22" spans="1:84" ht="16.5" customHeight="1">
      <c r="A22" s="318"/>
      <c r="B22" s="126"/>
      <c r="C22" s="17">
        <v>12</v>
      </c>
      <c r="D22" s="21"/>
      <c r="E22" s="129"/>
      <c r="F22" s="22"/>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66"/>
      <c r="AK22" s="145"/>
      <c r="AL22" s="20">
        <f t="shared" si="1"/>
        <v>0</v>
      </c>
      <c r="AM22" s="20">
        <f t="shared" si="2"/>
        <v>0</v>
      </c>
      <c r="AN22" s="20">
        <f t="shared" si="3"/>
        <v>0</v>
      </c>
      <c r="AO22" s="20">
        <f t="shared" si="4"/>
        <v>0</v>
      </c>
      <c r="AR22" s="354"/>
      <c r="AS22" s="378"/>
      <c r="AT22" s="380"/>
      <c r="AU22" s="420"/>
      <c r="AV22" s="459"/>
      <c r="AW22" s="467"/>
      <c r="AX22" s="469"/>
      <c r="AY22" s="445"/>
      <c r="AZ22" s="421"/>
      <c r="BA22" s="445"/>
      <c r="BB22" s="460"/>
      <c r="BC22" s="463"/>
      <c r="BD22" s="465"/>
      <c r="BE22" s="463"/>
      <c r="BF22" s="441"/>
      <c r="BG22" s="443"/>
      <c r="CB22" s="74" t="str">
        <f t="shared" si="5"/>
        <v/>
      </c>
      <c r="CC22" s="75">
        <f t="shared" si="6"/>
        <v>0</v>
      </c>
      <c r="CD22" s="75">
        <f t="shared" si="7"/>
        <v>0</v>
      </c>
      <c r="CE22" s="73">
        <f>IF(ISERROR(VLOOKUP($CB22,【8月】月集計表!$CB:$CD,2,FALSE))=TRUE,0,VLOOKUP($CB22,【8月】月集計表!$CB:$CD,2,FALSE))</f>
        <v>0</v>
      </c>
      <c r="CF22" s="73">
        <f>IF(ISERROR(VLOOKUP($CB22,【8月】月集計表!$CB:$CD,3,FALSE))=TRUE,0,VLOOKUP($CB22,【8月】月集計表!$CB:$CD,3,FALSE))</f>
        <v>0</v>
      </c>
    </row>
    <row r="23" spans="1:84" ht="16.5" customHeight="1">
      <c r="A23" s="318"/>
      <c r="B23" s="126"/>
      <c r="C23" s="17">
        <v>13</v>
      </c>
      <c r="D23" s="21"/>
      <c r="E23" s="129"/>
      <c r="F23" s="22"/>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66"/>
      <c r="AK23" s="145"/>
      <c r="AL23" s="20">
        <f t="shared" si="1"/>
        <v>0</v>
      </c>
      <c r="AM23" s="20">
        <f t="shared" si="2"/>
        <v>0</v>
      </c>
      <c r="AN23" s="20">
        <f t="shared" si="3"/>
        <v>0</v>
      </c>
      <c r="AO23" s="20">
        <f t="shared" si="4"/>
        <v>0</v>
      </c>
      <c r="AR23" s="354"/>
      <c r="AS23" s="378" t="str">
        <f ca="1">IF(AS21="","",IFERROR(INDEX(INDIRECT("$B$" &amp; AS21+11 &amp;  ":$F$31"),MATCH("FW1",INDIRECT("$B$" &amp; AS21+11 &amp; ":$B$31"),0),2),""))</f>
        <v/>
      </c>
      <c r="AT23" s="379"/>
      <c r="AU23" s="381" t="str">
        <f ca="1">IF(AS21="","",IFERROR(INDEX(INDIRECT("$B$" &amp; AS21+11 &amp;  ":$F$31"),MATCH("FW1",INDIRECT("$B$" &amp; AS21+11 &amp; ":$B$31"),0),5),""))</f>
        <v/>
      </c>
      <c r="AV23" s="460"/>
      <c r="AW23" s="467">
        <f t="shared" ref="AW23" si="9">IF($BN$12*90000&lt;=AV23,$BN$12*90000,AV23)</f>
        <v>0</v>
      </c>
      <c r="AX23" s="469"/>
      <c r="AY23" s="445">
        <f>IF(10000&lt;=AX23,10000,AX23)</f>
        <v>0</v>
      </c>
      <c r="AZ23" s="421"/>
      <c r="BA23" s="445">
        <f>IF(20000&lt;=AZ23,20000,AZ23)</f>
        <v>0</v>
      </c>
      <c r="BB23" s="460"/>
      <c r="BC23" s="463"/>
      <c r="BD23" s="465"/>
      <c r="BE23" s="463"/>
      <c r="BF23" s="441"/>
      <c r="BG23" s="443"/>
      <c r="CB23" s="74" t="str">
        <f t="shared" si="5"/>
        <v/>
      </c>
      <c r="CC23" s="75">
        <f t="shared" si="6"/>
        <v>0</v>
      </c>
      <c r="CD23" s="75">
        <f t="shared" si="7"/>
        <v>0</v>
      </c>
      <c r="CE23" s="73">
        <f>IF(ISERROR(VLOOKUP($CB23,【8月】月集計表!$CB:$CD,2,FALSE))=TRUE,0,VLOOKUP($CB23,【8月】月集計表!$CB:$CD,2,FALSE))</f>
        <v>0</v>
      </c>
      <c r="CF23" s="73">
        <f>IF(ISERROR(VLOOKUP($CB23,【8月】月集計表!$CB:$CD,3,FALSE))=TRUE,0,VLOOKUP($CB23,【8月】月集計表!$CB:$CD,3,FALSE))</f>
        <v>0</v>
      </c>
    </row>
    <row r="24" spans="1:84" ht="16.5" customHeight="1">
      <c r="A24" s="318"/>
      <c r="B24" s="126"/>
      <c r="C24" s="17">
        <v>14</v>
      </c>
      <c r="D24" s="21"/>
      <c r="E24" s="129"/>
      <c r="F24" s="22"/>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66"/>
      <c r="AK24" s="145"/>
      <c r="AL24" s="20">
        <f t="shared" si="1"/>
        <v>0</v>
      </c>
      <c r="AM24" s="20">
        <f t="shared" si="2"/>
        <v>0</v>
      </c>
      <c r="AN24" s="20">
        <f t="shared" si="3"/>
        <v>0</v>
      </c>
      <c r="AO24" s="20">
        <f t="shared" si="4"/>
        <v>0</v>
      </c>
      <c r="AR24" s="354"/>
      <c r="AS24" s="378"/>
      <c r="AT24" s="380"/>
      <c r="AU24" s="361"/>
      <c r="AV24" s="459"/>
      <c r="AW24" s="467"/>
      <c r="AX24" s="469"/>
      <c r="AY24" s="445"/>
      <c r="AZ24" s="421"/>
      <c r="BA24" s="445"/>
      <c r="BB24" s="460"/>
      <c r="BC24" s="463"/>
      <c r="BD24" s="465"/>
      <c r="BE24" s="463"/>
      <c r="BF24" s="441"/>
      <c r="BG24" s="443"/>
      <c r="CB24" s="74" t="str">
        <f t="shared" si="5"/>
        <v/>
      </c>
      <c r="CC24" s="75">
        <f t="shared" si="6"/>
        <v>0</v>
      </c>
      <c r="CD24" s="75">
        <f t="shared" si="7"/>
        <v>0</v>
      </c>
      <c r="CE24" s="73">
        <f>IF(ISERROR(VLOOKUP($CB24,【8月】月集計表!$CB:$CD,2,FALSE))=TRUE,0,VLOOKUP($CB24,【8月】月集計表!$CB:$CD,2,FALSE))</f>
        <v>0</v>
      </c>
      <c r="CF24" s="73">
        <f>IF(ISERROR(VLOOKUP($CB24,【8月】月集計表!$CB:$CD,3,FALSE))=TRUE,0,VLOOKUP($CB24,【8月】月集計表!$CB:$CD,3,FALSE))</f>
        <v>0</v>
      </c>
    </row>
    <row r="25" spans="1:84" ht="16.5" customHeight="1">
      <c r="A25" s="318"/>
      <c r="B25" s="126"/>
      <c r="C25" s="17">
        <v>15</v>
      </c>
      <c r="D25" s="21"/>
      <c r="E25" s="129"/>
      <c r="F25" s="22"/>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66"/>
      <c r="AK25" s="145"/>
      <c r="AL25" s="20">
        <f t="shared" si="1"/>
        <v>0</v>
      </c>
      <c r="AM25" s="20">
        <f t="shared" si="2"/>
        <v>0</v>
      </c>
      <c r="AN25" s="20">
        <f t="shared" si="3"/>
        <v>0</v>
      </c>
      <c r="AO25" s="20">
        <f t="shared" si="4"/>
        <v>0</v>
      </c>
      <c r="AR25" s="354"/>
      <c r="AS25" s="378" t="str">
        <f ca="1">IF(AS23="","",IFERROR(INDEX(INDIRECT("$B$" &amp; AS23+11 &amp;  ":$F$31"),MATCH("FW1",INDIRECT("$B$" &amp; AS23+11 &amp; ":$B$31"),0),2),""))</f>
        <v/>
      </c>
      <c r="AT25" s="379"/>
      <c r="AU25" s="381" t="str">
        <f ca="1">IF(AS23="","",IFERROR(INDEX(INDIRECT("$B$" &amp; AS23+11 &amp;  ":$F$31"),MATCH("FW1",INDIRECT("$B$" &amp; AS23+11 &amp; ":$B$31"),0),5),""))</f>
        <v/>
      </c>
      <c r="AV25" s="460"/>
      <c r="AW25" s="467">
        <f t="shared" ref="AW25" si="10">IF($BN$12*90000&lt;=AV25,$BN$12*90000,AV25)</f>
        <v>0</v>
      </c>
      <c r="AX25" s="469"/>
      <c r="AY25" s="445">
        <f>IF(10000&lt;=AX25,10000,AX25)</f>
        <v>0</v>
      </c>
      <c r="AZ25" s="421"/>
      <c r="BA25" s="445">
        <f>IF(20000&lt;=AZ25,20000,AZ25)</f>
        <v>0</v>
      </c>
      <c r="BB25" s="460"/>
      <c r="BC25" s="463"/>
      <c r="BD25" s="465"/>
      <c r="BE25" s="463"/>
      <c r="BF25" s="441"/>
      <c r="BG25" s="443"/>
      <c r="CB25" s="74" t="str">
        <f t="shared" si="5"/>
        <v/>
      </c>
      <c r="CC25" s="75">
        <f t="shared" si="6"/>
        <v>0</v>
      </c>
      <c r="CD25" s="75">
        <f t="shared" si="7"/>
        <v>0</v>
      </c>
      <c r="CE25" s="73">
        <f>IF(ISERROR(VLOOKUP($CB25,【8月】月集計表!$CB:$CD,2,FALSE))=TRUE,0,VLOOKUP($CB25,【8月】月集計表!$CB:$CD,2,FALSE))</f>
        <v>0</v>
      </c>
      <c r="CF25" s="73">
        <f>IF(ISERROR(VLOOKUP($CB25,【8月】月集計表!$CB:$CD,3,FALSE))=TRUE,0,VLOOKUP($CB25,【8月】月集計表!$CB:$CD,3,FALSE))</f>
        <v>0</v>
      </c>
    </row>
    <row r="26" spans="1:84" ht="16.5" customHeight="1">
      <c r="A26" s="318"/>
      <c r="B26" s="126"/>
      <c r="C26" s="17">
        <v>16</v>
      </c>
      <c r="D26" s="21"/>
      <c r="E26" s="129"/>
      <c r="F26" s="22"/>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66"/>
      <c r="AK26" s="145"/>
      <c r="AL26" s="20">
        <f t="shared" si="1"/>
        <v>0</v>
      </c>
      <c r="AM26" s="20">
        <f t="shared" si="2"/>
        <v>0</v>
      </c>
      <c r="AN26" s="20">
        <f t="shared" si="3"/>
        <v>0</v>
      </c>
      <c r="AO26" s="20">
        <f t="shared" si="4"/>
        <v>0</v>
      </c>
      <c r="AR26" s="354"/>
      <c r="AS26" s="378"/>
      <c r="AT26" s="380"/>
      <c r="AU26" s="361"/>
      <c r="AV26" s="459"/>
      <c r="AW26" s="467"/>
      <c r="AX26" s="469"/>
      <c r="AY26" s="445"/>
      <c r="AZ26" s="421"/>
      <c r="BA26" s="445"/>
      <c r="BB26" s="460"/>
      <c r="BC26" s="463"/>
      <c r="BD26" s="465"/>
      <c r="BE26" s="463"/>
      <c r="BF26" s="441"/>
      <c r="BG26" s="443"/>
      <c r="CB26" s="74" t="str">
        <f t="shared" si="5"/>
        <v/>
      </c>
      <c r="CC26" s="75">
        <f t="shared" si="6"/>
        <v>0</v>
      </c>
      <c r="CD26" s="75">
        <f t="shared" si="7"/>
        <v>0</v>
      </c>
      <c r="CE26" s="73">
        <f>IF(ISERROR(VLOOKUP($CB26,【8月】月集計表!$CB:$CD,2,FALSE))=TRUE,0,VLOOKUP($CB26,【8月】月集計表!$CB:$CD,2,FALSE))</f>
        <v>0</v>
      </c>
      <c r="CF26" s="73">
        <f>IF(ISERROR(VLOOKUP($CB26,【8月】月集計表!$CB:$CD,3,FALSE))=TRUE,0,VLOOKUP($CB26,【8月】月集計表!$CB:$CD,3,FALSE))</f>
        <v>0</v>
      </c>
    </row>
    <row r="27" spans="1:84" ht="16.5" customHeight="1">
      <c r="A27" s="318"/>
      <c r="B27" s="126"/>
      <c r="C27" s="17">
        <v>17</v>
      </c>
      <c r="D27" s="21"/>
      <c r="E27" s="129"/>
      <c r="F27" s="22"/>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66"/>
      <c r="AK27" s="145"/>
      <c r="AL27" s="20">
        <f t="shared" si="1"/>
        <v>0</v>
      </c>
      <c r="AM27" s="20">
        <f t="shared" si="2"/>
        <v>0</v>
      </c>
      <c r="AN27" s="20">
        <f t="shared" si="3"/>
        <v>0</v>
      </c>
      <c r="AO27" s="20">
        <f t="shared" si="4"/>
        <v>0</v>
      </c>
      <c r="AR27" s="354"/>
      <c r="AS27" s="378" t="str">
        <f ca="1">IF(AS25="","",IFERROR(INDEX(INDIRECT("$B$" &amp; AS25+11 &amp;  ":$F$31"),MATCH("FW1",INDIRECT("$B$" &amp; AS25+11 &amp; ":$B$31"),0),2),""))</f>
        <v/>
      </c>
      <c r="AT27" s="379"/>
      <c r="AU27" s="381" t="str">
        <f ca="1">IF(AS25="","",IFERROR(INDEX(INDIRECT("$B$" &amp; AS25+11 &amp;  ":$F$31"),MATCH("FW1",INDIRECT("$B$" &amp; AS25+11 &amp; ":$B$31"),0),5),""))</f>
        <v/>
      </c>
      <c r="AV27" s="460"/>
      <c r="AW27" s="467">
        <f t="shared" ref="AW27" si="11">IF($BN$12*90000&lt;=AV27,$BN$12*90000,AV27)</f>
        <v>0</v>
      </c>
      <c r="AX27" s="469"/>
      <c r="AY27" s="445">
        <f>IF(10000&lt;=AX27,10000,AX27)</f>
        <v>0</v>
      </c>
      <c r="AZ27" s="421"/>
      <c r="BA27" s="445">
        <f>IF(20000&lt;=AZ27,20000,AZ27)</f>
        <v>0</v>
      </c>
      <c r="BB27" s="460"/>
      <c r="BC27" s="463"/>
      <c r="BD27" s="465"/>
      <c r="BE27" s="463"/>
      <c r="BF27" s="441"/>
      <c r="BG27" s="443"/>
      <c r="CB27" s="74" t="str">
        <f t="shared" si="5"/>
        <v/>
      </c>
      <c r="CC27" s="75">
        <f t="shared" si="6"/>
        <v>0</v>
      </c>
      <c r="CD27" s="75">
        <f t="shared" si="7"/>
        <v>0</v>
      </c>
      <c r="CE27" s="73">
        <f>IF(ISERROR(VLOOKUP($CB27,【8月】月集計表!$CB:$CD,2,FALSE))=TRUE,0,VLOOKUP($CB27,【8月】月集計表!$CB:$CD,2,FALSE))</f>
        <v>0</v>
      </c>
      <c r="CF27" s="73">
        <f>IF(ISERROR(VLOOKUP($CB27,【8月】月集計表!$CB:$CD,3,FALSE))=TRUE,0,VLOOKUP($CB27,【8月】月集計表!$CB:$CD,3,FALSE))</f>
        <v>0</v>
      </c>
    </row>
    <row r="28" spans="1:84" ht="16.5" customHeight="1" thickBot="1">
      <c r="A28" s="318"/>
      <c r="B28" s="126"/>
      <c r="C28" s="17">
        <v>18</v>
      </c>
      <c r="D28" s="21"/>
      <c r="E28" s="129"/>
      <c r="F28" s="22"/>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66"/>
      <c r="AK28" s="145"/>
      <c r="AL28" s="20">
        <f t="shared" si="1"/>
        <v>0</v>
      </c>
      <c r="AM28" s="20">
        <f t="shared" si="2"/>
        <v>0</v>
      </c>
      <c r="AN28" s="20">
        <f t="shared" si="3"/>
        <v>0</v>
      </c>
      <c r="AO28" s="20">
        <f t="shared" si="4"/>
        <v>0</v>
      </c>
      <c r="AR28" s="355"/>
      <c r="AS28" s="382"/>
      <c r="AT28" s="383"/>
      <c r="AU28" s="448"/>
      <c r="AV28" s="461"/>
      <c r="AW28" s="470"/>
      <c r="AX28" s="471"/>
      <c r="AY28" s="454"/>
      <c r="AZ28" s="453"/>
      <c r="BA28" s="454"/>
      <c r="BB28" s="472"/>
      <c r="BC28" s="473"/>
      <c r="BD28" s="474"/>
      <c r="BE28" s="473"/>
      <c r="BF28" s="456"/>
      <c r="BG28" s="457"/>
      <c r="CB28" s="74" t="str">
        <f t="shared" si="5"/>
        <v/>
      </c>
      <c r="CC28" s="75">
        <f t="shared" si="6"/>
        <v>0</v>
      </c>
      <c r="CD28" s="75">
        <f t="shared" si="7"/>
        <v>0</v>
      </c>
      <c r="CE28" s="73">
        <f>IF(ISERROR(VLOOKUP($CB28,【8月】月集計表!$CB:$CD,2,FALSE))=TRUE,0,VLOOKUP($CB28,【8月】月集計表!$CB:$CD,2,FALSE))</f>
        <v>0</v>
      </c>
      <c r="CF28" s="73">
        <f>IF(ISERROR(VLOOKUP($CB28,【8月】月集計表!$CB:$CD,3,FALSE))=TRUE,0,VLOOKUP($CB28,【8月】月集計表!$CB:$CD,3,FALSE))</f>
        <v>0</v>
      </c>
    </row>
    <row r="29" spans="1:84" ht="16.5" customHeight="1">
      <c r="A29" s="318"/>
      <c r="B29" s="126"/>
      <c r="C29" s="17">
        <v>19</v>
      </c>
      <c r="D29" s="21"/>
      <c r="E29" s="129"/>
      <c r="F29" s="22"/>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66"/>
      <c r="AK29" s="145"/>
      <c r="AL29" s="20">
        <f t="shared" si="1"/>
        <v>0</v>
      </c>
      <c r="AM29" s="20">
        <f t="shared" si="2"/>
        <v>0</v>
      </c>
      <c r="AN29" s="20">
        <f t="shared" si="3"/>
        <v>0</v>
      </c>
      <c r="AO29" s="20">
        <f t="shared" si="4"/>
        <v>0</v>
      </c>
      <c r="AR29" s="353" t="s">
        <v>135</v>
      </c>
      <c r="AS29" s="356" t="str">
        <f>IFERROR(INDEX($B$11:$F$31,MATCH("FW2",$B$11:$B$31,0),2),"")</f>
        <v/>
      </c>
      <c r="AT29" s="358"/>
      <c r="AU29" s="360" t="str">
        <f>IFERROR(INDEX($B$11:$F$31,MATCH("FW2",$B$11:$B$31,0),5),"")</f>
        <v/>
      </c>
      <c r="AV29" s="417"/>
      <c r="AW29" s="479">
        <f>IF(90000&lt;=AV29,90000,AV29)</f>
        <v>0</v>
      </c>
      <c r="AX29" s="417"/>
      <c r="AY29" s="444">
        <f>IF(10000&lt;=AX29,10000,AX29)</f>
        <v>0</v>
      </c>
      <c r="AZ29" s="446"/>
      <c r="BA29" s="438"/>
      <c r="BB29" s="446"/>
      <c r="BC29" s="475"/>
      <c r="BD29" s="477"/>
      <c r="BE29" s="462"/>
      <c r="BF29" s="440"/>
      <c r="BG29" s="442"/>
      <c r="CB29" s="74" t="str">
        <f t="shared" si="5"/>
        <v/>
      </c>
      <c r="CC29" s="75">
        <f t="shared" si="6"/>
        <v>0</v>
      </c>
      <c r="CD29" s="75">
        <f t="shared" si="7"/>
        <v>0</v>
      </c>
      <c r="CE29" s="73">
        <f>IF(ISERROR(VLOOKUP($CB29,【8月】月集計表!$CB:$CD,2,FALSE))=TRUE,0,VLOOKUP($CB29,【8月】月集計表!$CB:$CD,2,FALSE))</f>
        <v>0</v>
      </c>
      <c r="CF29" s="73">
        <f>IF(ISERROR(VLOOKUP($CB29,【8月】月集計表!$CB:$CD,3,FALSE))=TRUE,0,VLOOKUP($CB29,【8月】月集計表!$CB:$CD,3,FALSE))</f>
        <v>0</v>
      </c>
    </row>
    <row r="30" spans="1:84" ht="16.5" customHeight="1" thickBot="1">
      <c r="A30" s="318"/>
      <c r="B30" s="127"/>
      <c r="C30" s="17">
        <v>20</v>
      </c>
      <c r="D30" s="59"/>
      <c r="E30" s="130"/>
      <c r="F30" s="23"/>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67"/>
      <c r="AK30" s="146"/>
      <c r="AL30" s="25">
        <f>COUNTA(G30:AK30)-COUNTIF(G30:AK30,"集")-COUNTIF(G30:AK30,"休")-COUNTIF(G30:AK30,"外")</f>
        <v>0</v>
      </c>
      <c r="AM30" s="25">
        <f t="shared" si="2"/>
        <v>0</v>
      </c>
      <c r="AN30" s="25">
        <f t="shared" si="3"/>
        <v>0</v>
      </c>
      <c r="AO30" s="25">
        <f t="shared" si="4"/>
        <v>0</v>
      </c>
      <c r="AR30" s="354"/>
      <c r="AS30" s="357"/>
      <c r="AT30" s="359"/>
      <c r="AU30" s="361"/>
      <c r="AV30" s="418"/>
      <c r="AW30" s="445"/>
      <c r="AX30" s="421"/>
      <c r="AY30" s="445"/>
      <c r="AZ30" s="447"/>
      <c r="BA30" s="439"/>
      <c r="BB30" s="447"/>
      <c r="BC30" s="476"/>
      <c r="BD30" s="478"/>
      <c r="BE30" s="463"/>
      <c r="BF30" s="441"/>
      <c r="BG30" s="443"/>
      <c r="CB30" s="74" t="str">
        <f t="shared" si="5"/>
        <v/>
      </c>
      <c r="CC30" s="75">
        <f t="shared" si="6"/>
        <v>0</v>
      </c>
      <c r="CD30" s="75">
        <f t="shared" si="7"/>
        <v>0</v>
      </c>
      <c r="CE30" s="73">
        <f>IF(ISERROR(VLOOKUP($CB30,【8月】月集計表!$CB:$CD,2,FALSE))=TRUE,0,VLOOKUP($CB30,【8月】月集計表!$CB:$CD,2,FALSE))</f>
        <v>0</v>
      </c>
      <c r="CF30" s="73">
        <f>IF(ISERROR(VLOOKUP($CB30,【8月】月集計表!$CB:$CD,3,FALSE))=TRUE,0,VLOOKUP($CB30,【8月】月集計表!$CB:$CD,3,FALSE))</f>
        <v>0</v>
      </c>
    </row>
    <row r="31" spans="1:84" ht="16.5" customHeight="1" thickBot="1">
      <c r="A31" s="384"/>
      <c r="B31" s="303" t="s">
        <v>32</v>
      </c>
      <c r="C31" s="304"/>
      <c r="D31" s="304"/>
      <c r="E31" s="304"/>
      <c r="F31" s="305"/>
      <c r="G31" s="26">
        <f>COUNTA(G11:G30)-COUNTIF(G11:G30,"外")-COUNTIF(G11:G30,"休")-COUNTIF(G11:G30,"集")</f>
        <v>0</v>
      </c>
      <c r="H31" s="26">
        <f t="shared" ref="H31:AJ31" si="12">COUNTA(H11:H30)-COUNTIF(H11:H30,"外")-COUNTIF(H11:H30,"休")-COUNTIF(H11:H30,"集")</f>
        <v>0</v>
      </c>
      <c r="I31" s="26">
        <f t="shared" si="12"/>
        <v>0</v>
      </c>
      <c r="J31" s="26">
        <f t="shared" si="12"/>
        <v>0</v>
      </c>
      <c r="K31" s="26">
        <f t="shared" si="12"/>
        <v>0</v>
      </c>
      <c r="L31" s="26">
        <f t="shared" si="12"/>
        <v>0</v>
      </c>
      <c r="M31" s="26">
        <f t="shared" si="12"/>
        <v>0</v>
      </c>
      <c r="N31" s="26">
        <f t="shared" si="12"/>
        <v>0</v>
      </c>
      <c r="O31" s="26">
        <f t="shared" si="12"/>
        <v>0</v>
      </c>
      <c r="P31" s="27">
        <f t="shared" si="12"/>
        <v>0</v>
      </c>
      <c r="Q31" s="27">
        <f t="shared" si="12"/>
        <v>0</v>
      </c>
      <c r="R31" s="27">
        <f t="shared" si="12"/>
        <v>0</v>
      </c>
      <c r="S31" s="27">
        <f t="shared" si="12"/>
        <v>0</v>
      </c>
      <c r="T31" s="27">
        <f t="shared" si="12"/>
        <v>0</v>
      </c>
      <c r="U31" s="27">
        <f t="shared" si="12"/>
        <v>0</v>
      </c>
      <c r="V31" s="27">
        <f t="shared" si="12"/>
        <v>0</v>
      </c>
      <c r="W31" s="27">
        <f t="shared" si="12"/>
        <v>0</v>
      </c>
      <c r="X31" s="27">
        <f t="shared" si="12"/>
        <v>0</v>
      </c>
      <c r="Y31" s="27">
        <f t="shared" si="12"/>
        <v>0</v>
      </c>
      <c r="Z31" s="27">
        <f t="shared" si="12"/>
        <v>0</v>
      </c>
      <c r="AA31" s="27">
        <f t="shared" si="12"/>
        <v>0</v>
      </c>
      <c r="AB31" s="27">
        <f t="shared" si="12"/>
        <v>0</v>
      </c>
      <c r="AC31" s="27">
        <f t="shared" si="12"/>
        <v>0</v>
      </c>
      <c r="AD31" s="27">
        <f t="shared" si="12"/>
        <v>0</v>
      </c>
      <c r="AE31" s="27">
        <f t="shared" si="12"/>
        <v>0</v>
      </c>
      <c r="AF31" s="27">
        <f t="shared" si="12"/>
        <v>0</v>
      </c>
      <c r="AG31" s="27">
        <f t="shared" si="12"/>
        <v>0</v>
      </c>
      <c r="AH31" s="27">
        <f t="shared" si="12"/>
        <v>0</v>
      </c>
      <c r="AI31" s="28">
        <f t="shared" si="12"/>
        <v>0</v>
      </c>
      <c r="AJ31" s="68">
        <f t="shared" si="12"/>
        <v>0</v>
      </c>
      <c r="AK31" s="147">
        <f t="shared" ref="AK31" si="13">COUNTA(AK11:AK30)-COUNTIF(AK11:AK30,"外")-COUNTIF(AK11:AK30,"休")-COUNTIF(AK11:AK30,"集")</f>
        <v>0</v>
      </c>
      <c r="AL31" s="71"/>
      <c r="AR31" s="354"/>
      <c r="AS31" s="378" t="str">
        <f ca="1">IF(AS29="","",IFERROR(INDEX(INDIRECT("$B$" &amp; AS29+11 &amp;  ":$F$31"),MATCH("FW2",INDIRECT("$B$" &amp; AS29+11 &amp; ":$B$31"),0),2),""))</f>
        <v/>
      </c>
      <c r="AT31" s="379"/>
      <c r="AU31" s="419" t="str">
        <f ca="1">IF(AS29="","",IFERROR(INDEX(INDIRECT("$B$" &amp; AS29+11 &amp;  ":$F$31"),MATCH("FW2",INDIRECT("$B$" &amp; AS29+11 &amp; ":$B$31"),0),5),""))</f>
        <v/>
      </c>
      <c r="AV31" s="421"/>
      <c r="AW31" s="445">
        <f>IF(90000&lt;=AV31,90000,AV31)</f>
        <v>0</v>
      </c>
      <c r="AX31" s="421"/>
      <c r="AY31" s="445">
        <f>IF(10000&lt;=AX31,10000,AX31)</f>
        <v>0</v>
      </c>
      <c r="AZ31" s="447"/>
      <c r="BA31" s="439"/>
      <c r="BB31" s="447"/>
      <c r="BC31" s="476"/>
      <c r="BD31" s="478"/>
      <c r="BE31" s="463"/>
      <c r="BF31" s="441"/>
      <c r="BG31" s="443"/>
    </row>
    <row r="32" spans="1:84" ht="18" customHeight="1" thickBot="1">
      <c r="A32" s="306" t="s">
        <v>33</v>
      </c>
      <c r="B32" s="304"/>
      <c r="C32" s="304"/>
      <c r="D32" s="304"/>
      <c r="E32" s="304"/>
      <c r="F32" s="305"/>
      <c r="G32" s="29">
        <f>IF(AND(G50&gt;=3,G31&gt;=5),1,0)+IF(AND(G50&gt;=2,G31&gt;=3),1,0)+IF(AND(G50&gt;=1,G31&gt;=1),1,0)</f>
        <v>0</v>
      </c>
      <c r="H32" s="29">
        <f t="shared" ref="H32:AJ32" si="14">IF(AND(H50&gt;=3,H31&gt;=5),1,0)+IF(AND(H50&gt;=2,H31&gt;=3),1,0)++IF(AND(H50&gt;=1,H31&gt;=1),1,0)</f>
        <v>0</v>
      </c>
      <c r="I32" s="29">
        <f t="shared" si="14"/>
        <v>0</v>
      </c>
      <c r="J32" s="29">
        <f t="shared" si="14"/>
        <v>0</v>
      </c>
      <c r="K32" s="29">
        <f t="shared" si="14"/>
        <v>0</v>
      </c>
      <c r="L32" s="29">
        <f t="shared" si="14"/>
        <v>0</v>
      </c>
      <c r="M32" s="29">
        <f t="shared" si="14"/>
        <v>0</v>
      </c>
      <c r="N32" s="29">
        <f t="shared" si="14"/>
        <v>0</v>
      </c>
      <c r="O32" s="29">
        <f t="shared" si="14"/>
        <v>0</v>
      </c>
      <c r="P32" s="28">
        <f t="shared" si="14"/>
        <v>0</v>
      </c>
      <c r="Q32" s="28">
        <f t="shared" si="14"/>
        <v>0</v>
      </c>
      <c r="R32" s="28">
        <f t="shared" si="14"/>
        <v>0</v>
      </c>
      <c r="S32" s="28">
        <f t="shared" si="14"/>
        <v>0</v>
      </c>
      <c r="T32" s="28">
        <f t="shared" si="14"/>
        <v>0</v>
      </c>
      <c r="U32" s="28">
        <f t="shared" si="14"/>
        <v>0</v>
      </c>
      <c r="V32" s="28">
        <f t="shared" si="14"/>
        <v>0</v>
      </c>
      <c r="W32" s="28">
        <f t="shared" si="14"/>
        <v>0</v>
      </c>
      <c r="X32" s="28">
        <f t="shared" si="14"/>
        <v>0</v>
      </c>
      <c r="Y32" s="28">
        <f t="shared" si="14"/>
        <v>0</v>
      </c>
      <c r="Z32" s="28">
        <f t="shared" si="14"/>
        <v>0</v>
      </c>
      <c r="AA32" s="28">
        <f t="shared" si="14"/>
        <v>0</v>
      </c>
      <c r="AB32" s="28">
        <f t="shared" si="14"/>
        <v>0</v>
      </c>
      <c r="AC32" s="28">
        <f t="shared" si="14"/>
        <v>0</v>
      </c>
      <c r="AD32" s="28">
        <f t="shared" si="14"/>
        <v>0</v>
      </c>
      <c r="AE32" s="28">
        <f t="shared" si="14"/>
        <v>0</v>
      </c>
      <c r="AF32" s="28">
        <f t="shared" si="14"/>
        <v>0</v>
      </c>
      <c r="AG32" s="28">
        <f t="shared" si="14"/>
        <v>0</v>
      </c>
      <c r="AH32" s="28">
        <f t="shared" si="14"/>
        <v>0</v>
      </c>
      <c r="AI32" s="28">
        <f t="shared" si="14"/>
        <v>0</v>
      </c>
      <c r="AJ32" s="68">
        <f t="shared" si="14"/>
        <v>0</v>
      </c>
      <c r="AK32" s="147">
        <f t="shared" ref="AK32" si="15">IF(AND(AK50&gt;=3,AK31&gt;=5),1,0)+IF(AND(AK50&gt;=2,AK31&gt;=3),1,0)++IF(AND(AK50&gt;=1,AK31&gt;=1),1,0)</f>
        <v>0</v>
      </c>
      <c r="AL32" s="71"/>
      <c r="AP32" s="10"/>
      <c r="AQ32" s="10"/>
      <c r="AR32" s="354"/>
      <c r="AS32" s="378"/>
      <c r="AT32" s="380"/>
      <c r="AU32" s="420"/>
      <c r="AV32" s="418"/>
      <c r="AW32" s="445"/>
      <c r="AX32" s="421"/>
      <c r="AY32" s="445"/>
      <c r="AZ32" s="447"/>
      <c r="BA32" s="439"/>
      <c r="BB32" s="447"/>
      <c r="BC32" s="476"/>
      <c r="BD32" s="478"/>
      <c r="BE32" s="463"/>
      <c r="BF32" s="441"/>
      <c r="BG32" s="443"/>
    </row>
    <row r="33" spans="1:84" ht="16.5" customHeight="1" thickBot="1">
      <c r="A33" s="306" t="s">
        <v>34</v>
      </c>
      <c r="B33" s="304"/>
      <c r="C33" s="304"/>
      <c r="D33" s="304"/>
      <c r="E33" s="304"/>
      <c r="F33" s="305"/>
      <c r="G33" s="30"/>
      <c r="H33" s="30"/>
      <c r="I33" s="30"/>
      <c r="J33" s="30"/>
      <c r="K33" s="30"/>
      <c r="L33" s="30"/>
      <c r="M33" s="30"/>
      <c r="N33" s="30"/>
      <c r="O33" s="30"/>
      <c r="P33" s="31"/>
      <c r="Q33" s="31"/>
      <c r="R33" s="31"/>
      <c r="S33" s="31"/>
      <c r="T33" s="31"/>
      <c r="U33" s="31"/>
      <c r="V33" s="31"/>
      <c r="W33" s="31"/>
      <c r="X33" s="31"/>
      <c r="Y33" s="31"/>
      <c r="Z33" s="31"/>
      <c r="AA33" s="31"/>
      <c r="AB33" s="31"/>
      <c r="AC33" s="31"/>
      <c r="AD33" s="31"/>
      <c r="AE33" s="31"/>
      <c r="AF33" s="31"/>
      <c r="AG33" s="31"/>
      <c r="AH33" s="31"/>
      <c r="AI33" s="31"/>
      <c r="AJ33" s="69"/>
      <c r="AK33" s="147"/>
      <c r="AL33" s="71"/>
      <c r="AP33" s="10"/>
      <c r="AQ33" s="10"/>
      <c r="AR33" s="354"/>
      <c r="AS33" s="378" t="str">
        <f ca="1">IF(AS31="","",IFERROR(INDEX(INDIRECT("$B$" &amp; AS31+11 &amp;  ":$F$31"),MATCH("FW2",INDIRECT("$B$" &amp; AS31+11 &amp; ":$B$31"),0),2),""))</f>
        <v/>
      </c>
      <c r="AT33" s="379"/>
      <c r="AU33" s="381" t="str">
        <f ca="1">IF(AS31="","",IFERROR(INDEX(INDIRECT("$B$" &amp; AS31+11 &amp;  ":$F$31"),MATCH("FW2",INDIRECT("$B$" &amp; AS31+11 &amp; ":$B$31"),0),5),""))</f>
        <v/>
      </c>
      <c r="AV33" s="421"/>
      <c r="AW33" s="445">
        <f>IF(90000&lt;=AV33,90000,AV33)</f>
        <v>0</v>
      </c>
      <c r="AX33" s="421"/>
      <c r="AY33" s="445">
        <f>IF(10000&lt;=AX33,10000,AX33)</f>
        <v>0</v>
      </c>
      <c r="AZ33" s="447"/>
      <c r="BA33" s="439"/>
      <c r="BB33" s="447"/>
      <c r="BC33" s="476"/>
      <c r="BD33" s="478"/>
      <c r="BE33" s="463"/>
      <c r="BF33" s="441"/>
      <c r="BG33" s="443"/>
    </row>
    <row r="34" spans="1:84" ht="16.5" customHeight="1" thickBot="1">
      <c r="AO34" s="32"/>
      <c r="AP34" s="10"/>
      <c r="AQ34" s="10"/>
      <c r="AR34" s="354"/>
      <c r="AS34" s="378"/>
      <c r="AT34" s="380"/>
      <c r="AU34" s="361"/>
      <c r="AV34" s="418"/>
      <c r="AW34" s="445"/>
      <c r="AX34" s="421"/>
      <c r="AY34" s="445"/>
      <c r="AZ34" s="447"/>
      <c r="BA34" s="439"/>
      <c r="BB34" s="447"/>
      <c r="BC34" s="476"/>
      <c r="BD34" s="478"/>
      <c r="BE34" s="463"/>
      <c r="BF34" s="441"/>
      <c r="BG34" s="443"/>
      <c r="CB34" s="4"/>
      <c r="CC34" s="4"/>
      <c r="CD34" s="4"/>
      <c r="CE34" s="4"/>
      <c r="CF34" s="4"/>
    </row>
    <row r="35" spans="1:84" ht="20.100000000000001" customHeight="1">
      <c r="A35" s="362" t="s">
        <v>4</v>
      </c>
      <c r="B35" s="363"/>
      <c r="C35" s="366" t="s">
        <v>5</v>
      </c>
      <c r="D35" s="367"/>
      <c r="E35" s="301" t="s">
        <v>110</v>
      </c>
      <c r="F35" s="370" t="s">
        <v>7</v>
      </c>
      <c r="G35" s="372" t="s">
        <v>35</v>
      </c>
      <c r="H35" s="373"/>
      <c r="I35" s="373"/>
      <c r="J35" s="373"/>
      <c r="K35" s="373"/>
      <c r="L35" s="373"/>
      <c r="M35" s="373"/>
      <c r="N35" s="373"/>
      <c r="O35" s="373"/>
      <c r="P35" s="373"/>
      <c r="Q35" s="373"/>
      <c r="R35" s="373"/>
      <c r="S35" s="373"/>
      <c r="T35" s="373"/>
      <c r="U35" s="373"/>
      <c r="V35" s="373"/>
      <c r="W35" s="373"/>
      <c r="X35" s="373"/>
      <c r="Y35" s="373"/>
      <c r="Z35" s="373"/>
      <c r="AA35" s="373"/>
      <c r="AB35" s="373"/>
      <c r="AC35" s="373"/>
      <c r="AD35" s="373"/>
      <c r="AE35" s="373"/>
      <c r="AF35" s="373"/>
      <c r="AG35" s="373"/>
      <c r="AH35" s="373"/>
      <c r="AI35" s="373"/>
      <c r="AJ35" s="373"/>
      <c r="AK35" s="374"/>
      <c r="AL35" s="33" t="s">
        <v>36</v>
      </c>
      <c r="AM35" s="34" t="s">
        <v>37</v>
      </c>
      <c r="AN35" s="34" t="s">
        <v>38</v>
      </c>
      <c r="AO35" s="35" t="s">
        <v>39</v>
      </c>
      <c r="AR35" s="354"/>
      <c r="AS35" s="378" t="str">
        <f ca="1">IF(AS33="","",IFERROR(INDEX(INDIRECT("$B$" &amp; AS33+11 &amp;  ":$F$31"),MATCH("FW2",INDIRECT("$B$" &amp; AS33+11 &amp; ":$B$31"),0),2),""))</f>
        <v/>
      </c>
      <c r="AT35" s="379"/>
      <c r="AU35" s="381" t="str">
        <f ca="1">IF(AS33="","",IFERROR(INDEX(INDIRECT("$B$" &amp; AS33+11 &amp;  ":$F$31"),MATCH("FW2",INDIRECT("$B$" &amp; AS33+11 &amp; ":$B$31"),0),5),""))</f>
        <v/>
      </c>
      <c r="AV35" s="421"/>
      <c r="AW35" s="445">
        <f>IF(90000&lt;=AV35,90000,AV35)</f>
        <v>0</v>
      </c>
      <c r="AX35" s="421"/>
      <c r="AY35" s="445">
        <f>IF(10000&lt;=AX35,10000,AX35)</f>
        <v>0</v>
      </c>
      <c r="AZ35" s="447"/>
      <c r="BA35" s="439"/>
      <c r="BB35" s="447"/>
      <c r="BC35" s="476"/>
      <c r="BD35" s="478"/>
      <c r="BE35" s="463"/>
      <c r="BF35" s="441"/>
      <c r="BG35" s="443"/>
      <c r="CB35" s="4"/>
      <c r="CC35" s="4"/>
      <c r="CD35" s="4"/>
      <c r="CE35" s="4"/>
      <c r="CF35" s="4"/>
    </row>
    <row r="36" spans="1:84" ht="20.100000000000001" customHeight="1">
      <c r="A36" s="364"/>
      <c r="B36" s="365"/>
      <c r="C36" s="368"/>
      <c r="D36" s="369"/>
      <c r="E36" s="302"/>
      <c r="F36" s="371"/>
      <c r="G36" s="36">
        <f>日付!B8</f>
        <v>45901</v>
      </c>
      <c r="H36" s="36">
        <f>日付!C8</f>
        <v>45902</v>
      </c>
      <c r="I36" s="36">
        <f>日付!D8</f>
        <v>45903</v>
      </c>
      <c r="J36" s="36">
        <f>日付!E8</f>
        <v>45904</v>
      </c>
      <c r="K36" s="36">
        <f>日付!F8</f>
        <v>45905</v>
      </c>
      <c r="L36" s="36">
        <f>日付!G8</f>
        <v>45906</v>
      </c>
      <c r="M36" s="36">
        <f>日付!H8</f>
        <v>45907</v>
      </c>
      <c r="N36" s="36">
        <f>日付!I8</f>
        <v>45908</v>
      </c>
      <c r="O36" s="36">
        <f>日付!J8</f>
        <v>45909</v>
      </c>
      <c r="P36" s="36">
        <f>日付!K8</f>
        <v>45910</v>
      </c>
      <c r="Q36" s="36">
        <f>日付!L8</f>
        <v>45911</v>
      </c>
      <c r="R36" s="36">
        <f>日付!M8</f>
        <v>45912</v>
      </c>
      <c r="S36" s="36">
        <f>日付!N8</f>
        <v>45913</v>
      </c>
      <c r="T36" s="36">
        <f>日付!O8</f>
        <v>45914</v>
      </c>
      <c r="U36" s="36">
        <f>日付!P8</f>
        <v>45915</v>
      </c>
      <c r="V36" s="36">
        <f>日付!Q8</f>
        <v>45916</v>
      </c>
      <c r="W36" s="36">
        <f>日付!R8</f>
        <v>45917</v>
      </c>
      <c r="X36" s="36">
        <f>日付!S8</f>
        <v>45918</v>
      </c>
      <c r="Y36" s="36">
        <f>日付!T8</f>
        <v>45919</v>
      </c>
      <c r="Z36" s="36">
        <f>日付!U8</f>
        <v>45920</v>
      </c>
      <c r="AA36" s="36">
        <f>日付!V8</f>
        <v>45921</v>
      </c>
      <c r="AB36" s="36">
        <f>日付!W8</f>
        <v>45922</v>
      </c>
      <c r="AC36" s="36">
        <f>日付!X8</f>
        <v>45923</v>
      </c>
      <c r="AD36" s="36">
        <f>日付!Y8</f>
        <v>45924</v>
      </c>
      <c r="AE36" s="36">
        <f>日付!Z8</f>
        <v>45925</v>
      </c>
      <c r="AF36" s="36">
        <f>日付!AA8</f>
        <v>45926</v>
      </c>
      <c r="AG36" s="36">
        <f>日付!AB8</f>
        <v>45927</v>
      </c>
      <c r="AH36" s="36">
        <f>日付!AC8</f>
        <v>45928</v>
      </c>
      <c r="AI36" s="36">
        <f>日付!AD8</f>
        <v>45929</v>
      </c>
      <c r="AJ36" s="36">
        <f>日付!AE8</f>
        <v>45930</v>
      </c>
      <c r="AK36" s="208"/>
      <c r="AL36" s="375" t="s">
        <v>40</v>
      </c>
      <c r="AM36" s="307" t="s">
        <v>41</v>
      </c>
      <c r="AN36" s="310">
        <f>COUNTIF($G$32:$AK$32,1)+COUNTIF($G$32:$AK$32,2)+COUNTIF($G$32:$AK$32,3)</f>
        <v>0</v>
      </c>
      <c r="AO36" s="313">
        <f>AN36+【8月】月集計表!AO36</f>
        <v>0</v>
      </c>
      <c r="AR36" s="354"/>
      <c r="AS36" s="378"/>
      <c r="AT36" s="380"/>
      <c r="AU36" s="361"/>
      <c r="AV36" s="418"/>
      <c r="AW36" s="445"/>
      <c r="AX36" s="421"/>
      <c r="AY36" s="445"/>
      <c r="AZ36" s="447"/>
      <c r="BA36" s="439"/>
      <c r="BB36" s="447"/>
      <c r="BC36" s="476"/>
      <c r="BD36" s="478"/>
      <c r="BE36" s="463"/>
      <c r="BF36" s="441"/>
      <c r="BG36" s="443"/>
      <c r="CB36" s="4"/>
      <c r="CC36" s="4"/>
      <c r="CD36" s="4"/>
      <c r="CE36" s="4"/>
      <c r="CF36" s="4"/>
    </row>
    <row r="37" spans="1:84" ht="16.5" customHeight="1">
      <c r="A37" s="316" t="s">
        <v>42</v>
      </c>
      <c r="B37" s="317"/>
      <c r="C37" s="322">
        <v>1</v>
      </c>
      <c r="D37" s="323"/>
      <c r="E37" s="60"/>
      <c r="F37" s="37"/>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148"/>
      <c r="AL37" s="376"/>
      <c r="AM37" s="308"/>
      <c r="AN37" s="311"/>
      <c r="AO37" s="314"/>
      <c r="AR37" s="354"/>
      <c r="AS37" s="378" t="str">
        <f ca="1">IF(AS35="","",IFERROR(INDEX(INDIRECT("$B$" &amp; AS35+11 &amp;  ":$F$31"),MATCH("FW2",INDIRECT("$B$" &amp; AS35+11 &amp; ":$B$31"),0),2),""))</f>
        <v/>
      </c>
      <c r="AT37" s="379"/>
      <c r="AU37" s="381" t="str">
        <f ca="1">IF(AS35="","",IFERROR(INDEX(INDIRECT("$B$" &amp; AS35+11 &amp;  ":$F$31"),MATCH("FW2",INDIRECT("$B$" &amp; AS35+11 &amp; ":$B$31"),0),5),""))</f>
        <v/>
      </c>
      <c r="AV37" s="421"/>
      <c r="AW37" s="445">
        <f>IF(90000&lt;=AV37,90000,AV37)</f>
        <v>0</v>
      </c>
      <c r="AX37" s="421"/>
      <c r="AY37" s="445">
        <f>IF(10000&lt;=AX37,10000,AX37)</f>
        <v>0</v>
      </c>
      <c r="AZ37" s="447"/>
      <c r="BA37" s="439"/>
      <c r="BB37" s="447"/>
      <c r="BC37" s="476"/>
      <c r="BD37" s="478"/>
      <c r="BE37" s="463"/>
      <c r="BF37" s="441"/>
      <c r="BG37" s="443"/>
      <c r="CB37" s="4"/>
      <c r="CC37" s="4"/>
      <c r="CD37" s="4"/>
      <c r="CE37" s="4"/>
      <c r="CF37" s="4"/>
    </row>
    <row r="38" spans="1:84" ht="16.5" customHeight="1" thickBot="1">
      <c r="A38" s="318"/>
      <c r="B38" s="319"/>
      <c r="C38" s="324">
        <v>2</v>
      </c>
      <c r="D38" s="325"/>
      <c r="E38" s="61"/>
      <c r="F38" s="18"/>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149"/>
      <c r="AL38" s="376"/>
      <c r="AM38" s="309"/>
      <c r="AN38" s="312"/>
      <c r="AO38" s="315"/>
      <c r="AR38" s="355"/>
      <c r="AS38" s="382"/>
      <c r="AT38" s="383"/>
      <c r="AU38" s="448"/>
      <c r="AV38" s="449"/>
      <c r="AW38" s="454"/>
      <c r="AX38" s="453"/>
      <c r="AY38" s="454"/>
      <c r="AZ38" s="451"/>
      <c r="BA38" s="452"/>
      <c r="BB38" s="451"/>
      <c r="BC38" s="481"/>
      <c r="BD38" s="480"/>
      <c r="BE38" s="473"/>
      <c r="BF38" s="456"/>
      <c r="BG38" s="457"/>
      <c r="CB38" s="4"/>
      <c r="CC38" s="4"/>
      <c r="CD38" s="4"/>
      <c r="CE38" s="4"/>
      <c r="CF38" s="4"/>
    </row>
    <row r="39" spans="1:84" ht="16.5" customHeight="1">
      <c r="A39" s="318"/>
      <c r="B39" s="319"/>
      <c r="C39" s="324">
        <v>3</v>
      </c>
      <c r="D39" s="325"/>
      <c r="E39" s="61"/>
      <c r="F39" s="18"/>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149"/>
      <c r="AL39" s="376"/>
      <c r="AM39" s="307" t="s">
        <v>44</v>
      </c>
      <c r="AN39" s="310">
        <f>COUNTIF($G$32:$AK$32,2)+COUNTIF($G$32:$AK$32,3)</f>
        <v>0</v>
      </c>
      <c r="AO39" s="313">
        <f>AN39+【8月】月集計表!AO39</f>
        <v>0</v>
      </c>
      <c r="AR39" s="353" t="s">
        <v>136</v>
      </c>
      <c r="AS39" s="356" t="str">
        <f>IFERROR(INDEX($B$11:$F$31,MATCH("FW3",$B$11:$B$31,0),2),"")</f>
        <v/>
      </c>
      <c r="AT39" s="358"/>
      <c r="AU39" s="360" t="str">
        <f>IFERROR(INDEX($B$11:$F$31,MATCH("FW3",$B$11:$B$31,0),5),"")</f>
        <v/>
      </c>
      <c r="AV39" s="417"/>
      <c r="AW39" s="444">
        <f>IF(90000&lt;=AV39,90000,AV39)</f>
        <v>0</v>
      </c>
      <c r="AX39" s="417"/>
      <c r="AY39" s="444">
        <f>IF(10000&lt;=AX39,10000,AX39)</f>
        <v>0</v>
      </c>
      <c r="AZ39" s="446"/>
      <c r="BA39" s="438"/>
      <c r="BB39" s="446"/>
      <c r="BC39" s="482"/>
      <c r="BD39" s="477"/>
      <c r="BE39" s="462"/>
      <c r="BF39" s="440"/>
      <c r="BG39" s="442"/>
      <c r="CB39" s="4"/>
      <c r="CC39" s="4"/>
      <c r="CD39" s="4"/>
      <c r="CE39" s="4"/>
      <c r="CF39" s="4"/>
    </row>
    <row r="40" spans="1:84" ht="16.5" customHeight="1">
      <c r="A40" s="318"/>
      <c r="B40" s="319"/>
      <c r="C40" s="324">
        <v>4</v>
      </c>
      <c r="D40" s="325"/>
      <c r="E40" s="61"/>
      <c r="F40" s="22"/>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50"/>
      <c r="AL40" s="376"/>
      <c r="AM40" s="308"/>
      <c r="AN40" s="311"/>
      <c r="AO40" s="528"/>
      <c r="AR40" s="354"/>
      <c r="AS40" s="357"/>
      <c r="AT40" s="359"/>
      <c r="AU40" s="361"/>
      <c r="AV40" s="418"/>
      <c r="AW40" s="445"/>
      <c r="AX40" s="421"/>
      <c r="AY40" s="445"/>
      <c r="AZ40" s="447"/>
      <c r="BA40" s="439"/>
      <c r="BB40" s="447"/>
      <c r="BC40" s="476"/>
      <c r="BD40" s="478"/>
      <c r="BE40" s="463"/>
      <c r="BF40" s="441"/>
      <c r="BG40" s="443"/>
      <c r="CB40" s="4"/>
      <c r="CC40" s="4"/>
      <c r="CD40" s="4"/>
      <c r="CE40" s="4"/>
      <c r="CF40" s="4"/>
    </row>
    <row r="41" spans="1:84" ht="16.5" customHeight="1">
      <c r="A41" s="318"/>
      <c r="B41" s="319"/>
      <c r="C41" s="324">
        <v>5</v>
      </c>
      <c r="D41" s="325"/>
      <c r="E41" s="61"/>
      <c r="F41" s="22"/>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50"/>
      <c r="AL41" s="376"/>
      <c r="AM41" s="309"/>
      <c r="AN41" s="312"/>
      <c r="AO41" s="529"/>
      <c r="AR41" s="354"/>
      <c r="AS41" s="378" t="str">
        <f ca="1">IF(AS39="","",IFERROR(INDEX(INDIRECT("$B$" &amp; AS39+11 &amp;  ":$F$31"),MATCH("FW3",INDIRECT("$B$" &amp; AS39+11 &amp; ":$B$31"),0),2),""))</f>
        <v/>
      </c>
      <c r="AT41" s="379"/>
      <c r="AU41" s="419" t="str">
        <f ca="1">IF(AS39="","",IFERROR(INDEX(INDIRECT("$B$" &amp; AS39+11 &amp;  ":$F$31"),MATCH("FW3",INDIRECT("$B$" &amp; AS39+11 &amp; ":$B$31"),0),5),""))</f>
        <v/>
      </c>
      <c r="AV41" s="421"/>
      <c r="AW41" s="445">
        <f>IF(90000&lt;=AV41,90000,AV41)</f>
        <v>0</v>
      </c>
      <c r="AX41" s="421"/>
      <c r="AY41" s="445">
        <f>IF(10000&lt;=AX41,10000,AX41)</f>
        <v>0</v>
      </c>
      <c r="AZ41" s="447"/>
      <c r="BA41" s="439"/>
      <c r="BB41" s="447"/>
      <c r="BC41" s="476"/>
      <c r="BD41" s="478"/>
      <c r="BE41" s="463"/>
      <c r="BF41" s="441"/>
      <c r="BG41" s="443"/>
      <c r="CB41" s="4"/>
      <c r="CC41" s="4"/>
      <c r="CD41" s="4"/>
      <c r="CE41" s="4"/>
      <c r="CF41" s="4"/>
    </row>
    <row r="42" spans="1:84" ht="16.5" customHeight="1">
      <c r="A42" s="318"/>
      <c r="B42" s="319"/>
      <c r="C42" s="324">
        <v>6</v>
      </c>
      <c r="D42" s="325"/>
      <c r="E42" s="61"/>
      <c r="F42" s="22"/>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50"/>
      <c r="AL42" s="376"/>
      <c r="AM42" s="307" t="s">
        <v>51</v>
      </c>
      <c r="AN42" s="310">
        <f>COUNTIF($G$32:$AK$32,3)</f>
        <v>0</v>
      </c>
      <c r="AO42" s="313">
        <f>AN42+【8月】月集計表!AO42</f>
        <v>0</v>
      </c>
      <c r="AR42" s="354"/>
      <c r="AS42" s="378"/>
      <c r="AT42" s="380"/>
      <c r="AU42" s="420"/>
      <c r="AV42" s="418"/>
      <c r="AW42" s="445"/>
      <c r="AX42" s="421"/>
      <c r="AY42" s="445"/>
      <c r="AZ42" s="447"/>
      <c r="BA42" s="439"/>
      <c r="BB42" s="447"/>
      <c r="BC42" s="476"/>
      <c r="BD42" s="478"/>
      <c r="BE42" s="463"/>
      <c r="BF42" s="441"/>
      <c r="BG42" s="443"/>
      <c r="CB42" s="4"/>
      <c r="CC42" s="4"/>
      <c r="CD42" s="4"/>
      <c r="CE42" s="4"/>
      <c r="CF42" s="4"/>
    </row>
    <row r="43" spans="1:84" ht="16.5" customHeight="1">
      <c r="A43" s="318"/>
      <c r="B43" s="319"/>
      <c r="C43" s="324">
        <v>7</v>
      </c>
      <c r="D43" s="325"/>
      <c r="E43" s="61"/>
      <c r="F43" s="22"/>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50"/>
      <c r="AL43" s="376"/>
      <c r="AM43" s="308"/>
      <c r="AN43" s="311"/>
      <c r="AO43" s="314"/>
      <c r="AR43" s="354"/>
      <c r="AS43" s="378" t="str">
        <f ca="1">IF(AS41="","",IFERROR(INDEX(INDIRECT("$B$" &amp; AS41+11 &amp;  ":$F$31"),MATCH("FW3",INDIRECT("$B$" &amp; AS41+11 &amp; ":$B$31"),0),2),""))</f>
        <v/>
      </c>
      <c r="AT43" s="379"/>
      <c r="AU43" s="381" t="str">
        <f ca="1">IF(AS41="","",IFERROR(INDEX(INDIRECT("$B$" &amp; AS41+11 &amp;  ":$F$31"),MATCH("FW3",INDIRECT("$B$" &amp; AS41+11 &amp; ":$B$31"),0),5),""))</f>
        <v/>
      </c>
      <c r="AV43" s="421"/>
      <c r="AW43" s="445">
        <f>IF(90000&lt;=AV43,90000,AV43)</f>
        <v>0</v>
      </c>
      <c r="AX43" s="421"/>
      <c r="AY43" s="445">
        <f>IF(10000&lt;=AX43,10000,AX43)</f>
        <v>0</v>
      </c>
      <c r="AZ43" s="447"/>
      <c r="BA43" s="439"/>
      <c r="BB43" s="447"/>
      <c r="BC43" s="476"/>
      <c r="BD43" s="478"/>
      <c r="BE43" s="463"/>
      <c r="BF43" s="441"/>
      <c r="BG43" s="443"/>
      <c r="CB43" s="4"/>
      <c r="CC43" s="4"/>
      <c r="CD43" s="4"/>
      <c r="CE43" s="4"/>
      <c r="CF43" s="4"/>
    </row>
    <row r="44" spans="1:84" ht="17.25" customHeight="1">
      <c r="A44" s="318"/>
      <c r="B44" s="319"/>
      <c r="C44" s="324">
        <v>8</v>
      </c>
      <c r="D44" s="325"/>
      <c r="E44" s="61"/>
      <c r="F44" s="22"/>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50"/>
      <c r="AL44" s="376"/>
      <c r="AM44" s="309"/>
      <c r="AN44" s="312"/>
      <c r="AO44" s="315"/>
      <c r="AR44" s="354"/>
      <c r="AS44" s="378"/>
      <c r="AT44" s="380"/>
      <c r="AU44" s="361"/>
      <c r="AV44" s="418"/>
      <c r="AW44" s="445"/>
      <c r="AX44" s="421"/>
      <c r="AY44" s="445"/>
      <c r="AZ44" s="447"/>
      <c r="BA44" s="439"/>
      <c r="BB44" s="447"/>
      <c r="BC44" s="476"/>
      <c r="BD44" s="478"/>
      <c r="BE44" s="463"/>
      <c r="BF44" s="441"/>
      <c r="BG44" s="443"/>
      <c r="CB44" s="4"/>
      <c r="CC44" s="4"/>
      <c r="CD44" s="4"/>
      <c r="CE44" s="4"/>
      <c r="CF44" s="4"/>
    </row>
    <row r="45" spans="1:84" ht="17.25" customHeight="1">
      <c r="A45" s="318"/>
      <c r="B45" s="319"/>
      <c r="C45" s="324">
        <v>9</v>
      </c>
      <c r="D45" s="325"/>
      <c r="E45" s="61"/>
      <c r="F45" s="22"/>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151"/>
      <c r="AL45" s="376"/>
      <c r="AM45" s="307" t="s">
        <v>52</v>
      </c>
      <c r="AN45" s="338">
        <f>SUM(AN36:AN44)</f>
        <v>0</v>
      </c>
      <c r="AO45" s="341">
        <f>SUM(AO36:AO44)</f>
        <v>0</v>
      </c>
      <c r="AR45" s="354"/>
      <c r="AS45" s="378" t="str">
        <f ca="1">IF(AS43="","",IFERROR(INDEX(INDIRECT("$B$" &amp; AS43+11 &amp;  ":$F$31"),MATCH("FW3",INDIRECT("$B$" &amp; AS43+11 &amp; ":$B$31"),0),2),""))</f>
        <v/>
      </c>
      <c r="AT45" s="379"/>
      <c r="AU45" s="381" t="str">
        <f ca="1">IF(AS43="","",IFERROR(INDEX(INDIRECT("$B$" &amp; AS43+11 &amp;  ":$F$31"),MATCH("FW3",INDIRECT("$B$" &amp; AS43+11 &amp; ":$B$31"),0),5),""))</f>
        <v/>
      </c>
      <c r="AV45" s="421"/>
      <c r="AW45" s="445">
        <f>IF(90000&lt;=AV45,90000,AV45)</f>
        <v>0</v>
      </c>
      <c r="AX45" s="421"/>
      <c r="AY45" s="445">
        <f>IF(10000&lt;=AX45,10000,AX45)</f>
        <v>0</v>
      </c>
      <c r="AZ45" s="447"/>
      <c r="BA45" s="439"/>
      <c r="BB45" s="447"/>
      <c r="BC45" s="476"/>
      <c r="BD45" s="478"/>
      <c r="BE45" s="463"/>
      <c r="BF45" s="441"/>
      <c r="BG45" s="443"/>
      <c r="CB45" s="4"/>
      <c r="CC45" s="4"/>
      <c r="CD45" s="4"/>
      <c r="CE45" s="4"/>
      <c r="CF45" s="4"/>
    </row>
    <row r="46" spans="1:84" ht="17.25" customHeight="1">
      <c r="A46" s="318"/>
      <c r="B46" s="319"/>
      <c r="C46" s="324">
        <v>10</v>
      </c>
      <c r="D46" s="325"/>
      <c r="E46" s="61"/>
      <c r="F46" s="22"/>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151"/>
      <c r="AL46" s="376"/>
      <c r="AM46" s="308"/>
      <c r="AN46" s="339"/>
      <c r="AO46" s="342"/>
      <c r="AR46" s="354"/>
      <c r="AS46" s="378"/>
      <c r="AT46" s="380"/>
      <c r="AU46" s="361"/>
      <c r="AV46" s="418"/>
      <c r="AW46" s="445"/>
      <c r="AX46" s="421"/>
      <c r="AY46" s="445"/>
      <c r="AZ46" s="447"/>
      <c r="BA46" s="439"/>
      <c r="BB46" s="447"/>
      <c r="BC46" s="476"/>
      <c r="BD46" s="478"/>
      <c r="BE46" s="463"/>
      <c r="BF46" s="441"/>
      <c r="BG46" s="443"/>
      <c r="CB46" s="4"/>
      <c r="CC46" s="4"/>
      <c r="CD46" s="4"/>
      <c r="CE46" s="4"/>
      <c r="CF46" s="4"/>
    </row>
    <row r="47" spans="1:84" ht="17.25" customHeight="1" thickBot="1">
      <c r="A47" s="318"/>
      <c r="B47" s="319"/>
      <c r="C47" s="324">
        <v>11</v>
      </c>
      <c r="D47" s="325"/>
      <c r="E47" s="61"/>
      <c r="F47" s="22"/>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151"/>
      <c r="AL47" s="377"/>
      <c r="AM47" s="337"/>
      <c r="AN47" s="340"/>
      <c r="AO47" s="343"/>
      <c r="AR47" s="354"/>
      <c r="AS47" s="378" t="str">
        <f ca="1">IF(AS45="","",IFERROR(INDEX(INDIRECT("$B$" &amp; AS45+11 &amp;  ":$F$31"),MATCH("FW3",INDIRECT("$B$" &amp; AS45+11 &amp; ":$B$31"),0),2),""))</f>
        <v/>
      </c>
      <c r="AT47" s="379"/>
      <c r="AU47" s="381" t="str">
        <f ca="1">IF(AS45="","",IFERROR(INDEX(INDIRECT("$B$" &amp; AS45+11 &amp;  ":$F$31"),MATCH("FW3",INDIRECT("$B$" &amp; AS45+11 &amp; ":$B$31"),0),5),""))</f>
        <v/>
      </c>
      <c r="AV47" s="421"/>
      <c r="AW47" s="445">
        <f>IF(90000&lt;=AV47,90000,AV47)</f>
        <v>0</v>
      </c>
      <c r="AX47" s="421"/>
      <c r="AY47" s="445">
        <f>IF(10000&lt;=AX47,10000,AX47)</f>
        <v>0</v>
      </c>
      <c r="AZ47" s="447"/>
      <c r="BA47" s="439"/>
      <c r="BB47" s="447"/>
      <c r="BC47" s="476"/>
      <c r="BD47" s="478"/>
      <c r="BE47" s="463"/>
      <c r="BF47" s="441"/>
      <c r="BG47" s="443"/>
    </row>
    <row r="48" spans="1:84" ht="17.25" customHeight="1" thickBot="1">
      <c r="A48" s="318"/>
      <c r="B48" s="319"/>
      <c r="C48" s="324">
        <v>12</v>
      </c>
      <c r="D48" s="325"/>
      <c r="E48" s="61"/>
      <c r="F48" s="22"/>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151"/>
      <c r="AL48" s="63"/>
      <c r="AM48" s="41"/>
      <c r="AN48" s="42"/>
      <c r="AO48" s="43"/>
      <c r="AP48" s="43"/>
      <c r="AQ48" s="43"/>
      <c r="AR48" s="355"/>
      <c r="AS48" s="382"/>
      <c r="AT48" s="383"/>
      <c r="AU48" s="448"/>
      <c r="AV48" s="449"/>
      <c r="AW48" s="454"/>
      <c r="AX48" s="453"/>
      <c r="AY48" s="454"/>
      <c r="AZ48" s="451"/>
      <c r="BA48" s="452"/>
      <c r="BB48" s="451"/>
      <c r="BC48" s="481"/>
      <c r="BD48" s="480"/>
      <c r="BE48" s="473"/>
      <c r="BF48" s="456"/>
      <c r="BG48" s="457"/>
    </row>
    <row r="49" spans="1:59" ht="16.5" customHeight="1">
      <c r="A49" s="318"/>
      <c r="B49" s="319"/>
      <c r="C49" s="324">
        <v>13</v>
      </c>
      <c r="D49" s="325"/>
      <c r="E49" s="62"/>
      <c r="F49" s="44"/>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c r="AJ49" s="45"/>
      <c r="AK49" s="152"/>
      <c r="AL49" s="64"/>
      <c r="AM49" s="43"/>
      <c r="AN49" s="43"/>
      <c r="AO49" s="43"/>
      <c r="AP49" s="43"/>
      <c r="AQ49" s="43"/>
      <c r="AR49" s="523" t="s">
        <v>199</v>
      </c>
      <c r="AS49" s="356" t="str">
        <f>IFERROR(INDEX($B$11:$F$31,MATCH("多能工",$B$11:$B$31,0),2),"")</f>
        <v/>
      </c>
      <c r="AT49" s="379"/>
      <c r="AU49" s="381" t="str">
        <f>IFERROR(INDEX($B$11:$F$31,MATCH("多能工",$B$11:$B$31,0),5),"")</f>
        <v/>
      </c>
      <c r="AV49" s="421"/>
      <c r="AW49" s="445">
        <f>IF(90000&lt;=AV49,90000,AV49)</f>
        <v>0</v>
      </c>
      <c r="AX49" s="447"/>
      <c r="AY49" s="439"/>
      <c r="AZ49" s="447"/>
      <c r="BA49" s="439"/>
      <c r="BB49" s="447"/>
      <c r="BC49" s="476"/>
      <c r="BD49" s="439"/>
      <c r="BE49" s="441"/>
      <c r="BF49" s="462"/>
      <c r="BG49" s="443"/>
    </row>
    <row r="50" spans="1:59" ht="16.5" customHeight="1" thickBot="1">
      <c r="A50" s="320"/>
      <c r="B50" s="321"/>
      <c r="C50" s="326" t="s">
        <v>53</v>
      </c>
      <c r="D50" s="327"/>
      <c r="E50" s="327"/>
      <c r="F50" s="328"/>
      <c r="G50" s="46">
        <f>COUNTIF(G37:G49,"出")</f>
        <v>0</v>
      </c>
      <c r="H50" s="46">
        <f t="shared" ref="H50:AK50" si="16">COUNTIF(H37:H49,"出")</f>
        <v>0</v>
      </c>
      <c r="I50" s="46">
        <f t="shared" si="16"/>
        <v>0</v>
      </c>
      <c r="J50" s="46">
        <f t="shared" si="16"/>
        <v>0</v>
      </c>
      <c r="K50" s="46">
        <f t="shared" si="16"/>
        <v>0</v>
      </c>
      <c r="L50" s="46">
        <f t="shared" si="16"/>
        <v>0</v>
      </c>
      <c r="M50" s="46">
        <f t="shared" si="16"/>
        <v>0</v>
      </c>
      <c r="N50" s="46">
        <f t="shared" si="16"/>
        <v>0</v>
      </c>
      <c r="O50" s="46">
        <f t="shared" si="16"/>
        <v>0</v>
      </c>
      <c r="P50" s="46">
        <f t="shared" si="16"/>
        <v>0</v>
      </c>
      <c r="Q50" s="46">
        <f t="shared" si="16"/>
        <v>0</v>
      </c>
      <c r="R50" s="46">
        <f t="shared" si="16"/>
        <v>0</v>
      </c>
      <c r="S50" s="46">
        <f t="shared" si="16"/>
        <v>0</v>
      </c>
      <c r="T50" s="46">
        <f t="shared" si="16"/>
        <v>0</v>
      </c>
      <c r="U50" s="46">
        <f t="shared" si="16"/>
        <v>0</v>
      </c>
      <c r="V50" s="46">
        <f t="shared" si="16"/>
        <v>0</v>
      </c>
      <c r="W50" s="46">
        <f t="shared" si="16"/>
        <v>0</v>
      </c>
      <c r="X50" s="46">
        <f t="shared" si="16"/>
        <v>0</v>
      </c>
      <c r="Y50" s="46">
        <f t="shared" si="16"/>
        <v>0</v>
      </c>
      <c r="Z50" s="46">
        <f t="shared" si="16"/>
        <v>0</v>
      </c>
      <c r="AA50" s="46">
        <f t="shared" si="16"/>
        <v>0</v>
      </c>
      <c r="AB50" s="46">
        <f t="shared" si="16"/>
        <v>0</v>
      </c>
      <c r="AC50" s="46">
        <f t="shared" si="16"/>
        <v>0</v>
      </c>
      <c r="AD50" s="46">
        <f t="shared" si="16"/>
        <v>0</v>
      </c>
      <c r="AE50" s="46">
        <f t="shared" si="16"/>
        <v>0</v>
      </c>
      <c r="AF50" s="46">
        <f t="shared" si="16"/>
        <v>0</v>
      </c>
      <c r="AG50" s="46">
        <f t="shared" si="16"/>
        <v>0</v>
      </c>
      <c r="AH50" s="46">
        <f t="shared" si="16"/>
        <v>0</v>
      </c>
      <c r="AI50" s="46">
        <f t="shared" si="16"/>
        <v>0</v>
      </c>
      <c r="AJ50" s="46">
        <f t="shared" si="16"/>
        <v>0</v>
      </c>
      <c r="AK50" s="209">
        <f t="shared" si="16"/>
        <v>0</v>
      </c>
      <c r="AL50" s="64"/>
      <c r="AM50" s="43"/>
      <c r="AN50" s="43"/>
      <c r="AO50" s="43"/>
      <c r="AP50" s="43"/>
      <c r="AQ50" s="43"/>
      <c r="AR50" s="524"/>
      <c r="AS50" s="357"/>
      <c r="AT50" s="380"/>
      <c r="AU50" s="361"/>
      <c r="AV50" s="418"/>
      <c r="AW50" s="445"/>
      <c r="AX50" s="447"/>
      <c r="AY50" s="439"/>
      <c r="AZ50" s="447"/>
      <c r="BA50" s="439"/>
      <c r="BB50" s="447"/>
      <c r="BC50" s="476"/>
      <c r="BD50" s="439"/>
      <c r="BE50" s="441"/>
      <c r="BF50" s="463"/>
      <c r="BG50" s="443"/>
    </row>
    <row r="51" spans="1:59" ht="16.5" customHeight="1">
      <c r="AL51" s="43"/>
      <c r="AM51" s="43"/>
      <c r="AN51" s="43"/>
      <c r="AO51" s="43"/>
      <c r="AP51" s="10"/>
      <c r="AQ51" s="10"/>
      <c r="AR51" s="524"/>
      <c r="AS51" s="378" t="str">
        <f ca="1">IF(AS49="","",IFERROR(INDEX(INDIRECT("$B$" &amp; AS49+11 &amp;  ":$F$31"),MATCH("多能工",INDIRECT("$B$" &amp; AS49+11 &amp; ":$B$31"),0),2),""))</f>
        <v/>
      </c>
      <c r="AT51" s="379"/>
      <c r="AU51" s="381" t="str">
        <f ca="1">IF(AS49="","",IFERROR(INDEX(INDIRECT("$B$" &amp; AS49+11 &amp;  ":$F$31"),MATCH("多能工",INDIRECT("$B$" &amp; AS49+11 &amp; ":$B$31"),0),5),""))</f>
        <v/>
      </c>
      <c r="AV51" s="421"/>
      <c r="AW51" s="445">
        <f>IF(90000&lt;=AV51,90000,AV51)</f>
        <v>0</v>
      </c>
      <c r="AX51" s="447"/>
      <c r="AY51" s="439"/>
      <c r="AZ51" s="447"/>
      <c r="BA51" s="439"/>
      <c r="BB51" s="447"/>
      <c r="BC51" s="476"/>
      <c r="BD51" s="439"/>
      <c r="BE51" s="441"/>
      <c r="BF51" s="463"/>
      <c r="BG51" s="443"/>
    </row>
    <row r="52" spans="1:59" ht="16.5" customHeight="1">
      <c r="A52" s="344" t="s">
        <v>54</v>
      </c>
      <c r="B52" s="345"/>
      <c r="C52" s="345"/>
      <c r="D52" s="345"/>
      <c r="E52" s="346"/>
      <c r="F52" s="47" t="s">
        <v>55</v>
      </c>
      <c r="G52" s="48" t="s">
        <v>31</v>
      </c>
      <c r="H52" s="48" t="s">
        <v>29</v>
      </c>
      <c r="I52" s="48" t="s">
        <v>30</v>
      </c>
      <c r="J52" s="48" t="s">
        <v>56</v>
      </c>
      <c r="K52" s="48" t="s">
        <v>57</v>
      </c>
      <c r="L52" s="48" t="s">
        <v>58</v>
      </c>
      <c r="M52" s="48" t="s">
        <v>59</v>
      </c>
      <c r="N52" s="48" t="s">
        <v>60</v>
      </c>
      <c r="O52" s="48" t="s">
        <v>61</v>
      </c>
      <c r="P52" s="48" t="s">
        <v>62</v>
      </c>
      <c r="Q52" s="48" t="s">
        <v>63</v>
      </c>
      <c r="R52" s="48" t="s">
        <v>64</v>
      </c>
      <c r="S52" s="48" t="s">
        <v>65</v>
      </c>
      <c r="T52" s="48" t="s">
        <v>66</v>
      </c>
      <c r="U52" s="48" t="s">
        <v>67</v>
      </c>
      <c r="V52" s="48" t="s">
        <v>68</v>
      </c>
      <c r="W52" s="330" t="s">
        <v>69</v>
      </c>
      <c r="X52" s="331"/>
      <c r="Y52" s="332"/>
      <c r="AL52" s="43"/>
      <c r="AM52" s="43"/>
      <c r="AN52" s="43"/>
      <c r="AO52" s="43"/>
      <c r="AP52" s="43"/>
      <c r="AQ52" s="43"/>
      <c r="AR52" s="524"/>
      <c r="AS52" s="378"/>
      <c r="AT52" s="380"/>
      <c r="AU52" s="361"/>
      <c r="AV52" s="418"/>
      <c r="AW52" s="445"/>
      <c r="AX52" s="447"/>
      <c r="AY52" s="439"/>
      <c r="AZ52" s="447"/>
      <c r="BA52" s="439"/>
      <c r="BB52" s="447"/>
      <c r="BC52" s="476"/>
      <c r="BD52" s="439"/>
      <c r="BE52" s="441"/>
      <c r="BF52" s="463"/>
      <c r="BG52" s="443"/>
    </row>
    <row r="53" spans="1:59" ht="16.5" customHeight="1">
      <c r="A53" s="347"/>
      <c r="B53" s="348"/>
      <c r="C53" s="348"/>
      <c r="D53" s="348"/>
      <c r="E53" s="349"/>
      <c r="F53" s="47" t="s">
        <v>70</v>
      </c>
      <c r="G53" s="49"/>
      <c r="H53" s="49"/>
      <c r="I53" s="49"/>
      <c r="J53" s="49"/>
      <c r="K53" s="49"/>
      <c r="L53" s="49"/>
      <c r="M53" s="49"/>
      <c r="N53" s="49"/>
      <c r="O53" s="49"/>
      <c r="P53" s="49"/>
      <c r="Q53" s="49"/>
      <c r="R53" s="49"/>
      <c r="S53" s="49"/>
      <c r="T53" s="49"/>
      <c r="U53" s="49"/>
      <c r="V53" s="49"/>
      <c r="W53" s="333">
        <f>SUM(G53:S53)</f>
        <v>0</v>
      </c>
      <c r="X53" s="334"/>
      <c r="Y53" s="335"/>
      <c r="AL53" s="43"/>
      <c r="AM53" s="43"/>
      <c r="AN53" s="43"/>
      <c r="AO53" s="43"/>
      <c r="AP53" s="43"/>
      <c r="AQ53" s="43"/>
      <c r="AR53" s="524"/>
      <c r="AS53" s="378" t="str">
        <f ca="1">IF(AS51="","",IFERROR(INDEX(INDIRECT("$B$" &amp; AS51+11 &amp;  ":$F$31"),MATCH("多能工",INDIRECT("$B$" &amp; AS51+11 &amp; ":$B$31"),0),2),""))</f>
        <v/>
      </c>
      <c r="AT53" s="379"/>
      <c r="AU53" s="381" t="str">
        <f ca="1">IF(AS51="","",IFERROR(INDEX(INDIRECT("$B$" &amp; AS51+11 &amp;  ":$F$31"),MATCH("多能工",INDIRECT("$B$" &amp; AS51+11 &amp; ":$B$31"),0),5),""))</f>
        <v/>
      </c>
      <c r="AV53" s="421"/>
      <c r="AW53" s="445">
        <f>IF(90000&lt;=AV53,90000,AV53)</f>
        <v>0</v>
      </c>
      <c r="AX53" s="447"/>
      <c r="AY53" s="439"/>
      <c r="AZ53" s="447"/>
      <c r="BA53" s="439"/>
      <c r="BB53" s="447"/>
      <c r="BC53" s="476"/>
      <c r="BD53" s="439"/>
      <c r="BE53" s="441"/>
      <c r="BF53" s="463"/>
      <c r="BG53" s="443"/>
    </row>
    <row r="54" spans="1:59" ht="16.5" customHeight="1" thickBot="1">
      <c r="A54" s="347"/>
      <c r="B54" s="348"/>
      <c r="C54" s="348"/>
      <c r="D54" s="348"/>
      <c r="E54" s="349"/>
      <c r="F54" s="47" t="s">
        <v>71</v>
      </c>
      <c r="G54" s="50">
        <f>AK91</f>
        <v>0</v>
      </c>
      <c r="H54" s="50">
        <f>AK92</f>
        <v>0</v>
      </c>
      <c r="I54" s="50">
        <f>AK93</f>
        <v>0</v>
      </c>
      <c r="J54" s="50">
        <f>AK94</f>
        <v>0</v>
      </c>
      <c r="K54" s="50">
        <f>AK95</f>
        <v>0</v>
      </c>
      <c r="L54" s="50">
        <f>AK96</f>
        <v>0</v>
      </c>
      <c r="M54" s="50">
        <f>AK97</f>
        <v>0</v>
      </c>
      <c r="N54" s="50">
        <f>AK98</f>
        <v>0</v>
      </c>
      <c r="O54" s="50">
        <f>AK99</f>
        <v>0</v>
      </c>
      <c r="P54" s="50">
        <f>AK100</f>
        <v>0</v>
      </c>
      <c r="Q54" s="50">
        <f>AK101</f>
        <v>0</v>
      </c>
      <c r="R54" s="50">
        <f>AK102</f>
        <v>0</v>
      </c>
      <c r="S54" s="50">
        <f>AK103</f>
        <v>0</v>
      </c>
      <c r="T54" s="50">
        <f>AK104</f>
        <v>0</v>
      </c>
      <c r="U54" s="50">
        <f>AK105</f>
        <v>0</v>
      </c>
      <c r="V54" s="50">
        <f>AK106</f>
        <v>0</v>
      </c>
      <c r="W54" s="333">
        <f>SUM(G54:S54)</f>
        <v>0</v>
      </c>
      <c r="X54" s="334"/>
      <c r="Y54" s="335"/>
      <c r="AO54" s="32"/>
      <c r="AP54" s="10"/>
      <c r="AQ54" s="10"/>
      <c r="AR54" s="525"/>
      <c r="AS54" s="382"/>
      <c r="AT54" s="383"/>
      <c r="AU54" s="448"/>
      <c r="AV54" s="449"/>
      <c r="AW54" s="454"/>
      <c r="AX54" s="451"/>
      <c r="AY54" s="452"/>
      <c r="AZ54" s="451"/>
      <c r="BA54" s="452"/>
      <c r="BB54" s="451"/>
      <c r="BC54" s="481"/>
      <c r="BD54" s="452"/>
      <c r="BE54" s="456"/>
      <c r="BF54" s="463"/>
      <c r="BG54" s="457"/>
    </row>
    <row r="55" spans="1:59" ht="16.5" customHeight="1">
      <c r="A55" s="350"/>
      <c r="B55" s="351"/>
      <c r="C55" s="351"/>
      <c r="D55" s="351"/>
      <c r="E55" s="352"/>
      <c r="F55" s="51" t="s">
        <v>72</v>
      </c>
      <c r="G55" s="116">
        <f>G54+【8月】月集計表!G55</f>
        <v>0</v>
      </c>
      <c r="H55" s="116">
        <f>H54+【8月】月集計表!H55</f>
        <v>0</v>
      </c>
      <c r="I55" s="116">
        <f>I54+【8月】月集計表!I55</f>
        <v>0</v>
      </c>
      <c r="J55" s="116">
        <f>J54+【8月】月集計表!J55</f>
        <v>0</v>
      </c>
      <c r="K55" s="116">
        <f>K54+【8月】月集計表!K55</f>
        <v>0</v>
      </c>
      <c r="L55" s="116">
        <f>L54+【8月】月集計表!L55</f>
        <v>0</v>
      </c>
      <c r="M55" s="116">
        <f>M54+【8月】月集計表!M55</f>
        <v>0</v>
      </c>
      <c r="N55" s="116">
        <f>N54+【8月】月集計表!N55</f>
        <v>0</v>
      </c>
      <c r="O55" s="116">
        <f>O54+【8月】月集計表!O55</f>
        <v>0</v>
      </c>
      <c r="P55" s="116">
        <f>P54+【8月】月集計表!P55</f>
        <v>0</v>
      </c>
      <c r="Q55" s="116">
        <f>Q54+【8月】月集計表!Q55</f>
        <v>0</v>
      </c>
      <c r="R55" s="116">
        <f>R54+【8月】月集計表!R55</f>
        <v>0</v>
      </c>
      <c r="S55" s="116">
        <f>S54+【8月】月集計表!S55</f>
        <v>0</v>
      </c>
      <c r="T55" s="116">
        <f>T54+【8月】月集計表!T55</f>
        <v>0</v>
      </c>
      <c r="U55" s="116">
        <f>U54+【8月】月集計表!U55</f>
        <v>0</v>
      </c>
      <c r="V55" s="116">
        <f>V54+【8月】月集計表!V55</f>
        <v>0</v>
      </c>
      <c r="W55" s="336">
        <f>SUM(G55:S55)</f>
        <v>0</v>
      </c>
      <c r="X55" s="336"/>
      <c r="Y55" s="336"/>
      <c r="Z55" s="4" t="s">
        <v>73</v>
      </c>
      <c r="AO55" s="32"/>
      <c r="AP55" s="10"/>
      <c r="AQ55" s="10"/>
      <c r="AR55" s="512" t="s">
        <v>200</v>
      </c>
      <c r="AS55" s="513"/>
      <c r="AT55" s="514"/>
      <c r="AU55" s="499"/>
      <c r="AV55" s="501">
        <f>SUM(AV9:AV18,AV49:AV54)</f>
        <v>0</v>
      </c>
      <c r="AW55" s="503">
        <f t="shared" ref="AW55:BF55" si="17">SUM(AW9:AW18,AW49:AW54)</f>
        <v>0</v>
      </c>
      <c r="AX55" s="501">
        <f t="shared" si="17"/>
        <v>0</v>
      </c>
      <c r="AY55" s="503">
        <f t="shared" si="17"/>
        <v>0</v>
      </c>
      <c r="AZ55" s="501">
        <f t="shared" si="17"/>
        <v>0</v>
      </c>
      <c r="BA55" s="503">
        <f t="shared" si="17"/>
        <v>0</v>
      </c>
      <c r="BB55" s="501">
        <f t="shared" si="17"/>
        <v>0</v>
      </c>
      <c r="BC55" s="505">
        <f t="shared" si="17"/>
        <v>0</v>
      </c>
      <c r="BD55" s="503">
        <f t="shared" si="17"/>
        <v>0</v>
      </c>
      <c r="BE55" s="501">
        <f t="shared" si="17"/>
        <v>0</v>
      </c>
      <c r="BF55" s="501">
        <f t="shared" si="17"/>
        <v>0</v>
      </c>
      <c r="BG55" s="508"/>
    </row>
    <row r="56" spans="1:59" ht="13.5" customHeight="1" thickBot="1">
      <c r="AO56" s="10"/>
      <c r="AP56" s="10"/>
      <c r="AQ56" s="10"/>
      <c r="AR56" s="515"/>
      <c r="AS56" s="516"/>
      <c r="AT56" s="517"/>
      <c r="AU56" s="500"/>
      <c r="AV56" s="502"/>
      <c r="AW56" s="504"/>
      <c r="AX56" s="502"/>
      <c r="AY56" s="504"/>
      <c r="AZ56" s="502"/>
      <c r="BA56" s="504"/>
      <c r="BB56" s="502"/>
      <c r="BC56" s="506"/>
      <c r="BD56" s="504"/>
      <c r="BE56" s="507"/>
      <c r="BF56" s="507"/>
      <c r="BG56" s="509"/>
    </row>
    <row r="57" spans="1:59" ht="13.5" customHeight="1">
      <c r="AO57" s="32"/>
      <c r="AP57" s="32"/>
      <c r="AQ57" s="32"/>
      <c r="AR57" s="493" t="s">
        <v>198</v>
      </c>
      <c r="AS57" s="494"/>
      <c r="AT57" s="495"/>
      <c r="AU57" s="499"/>
      <c r="AV57" s="501">
        <f>SUM(AV19:AV48)</f>
        <v>0</v>
      </c>
      <c r="AW57" s="503">
        <f t="shared" ref="AW57:BF57" si="18">SUM(AW19:AW48)</f>
        <v>0</v>
      </c>
      <c r="AX57" s="501">
        <f t="shared" si="18"/>
        <v>0</v>
      </c>
      <c r="AY57" s="503">
        <f t="shared" si="18"/>
        <v>0</v>
      </c>
      <c r="AZ57" s="501">
        <f t="shared" si="18"/>
        <v>0</v>
      </c>
      <c r="BA57" s="503">
        <f t="shared" si="18"/>
        <v>0</v>
      </c>
      <c r="BB57" s="501">
        <f t="shared" si="18"/>
        <v>0</v>
      </c>
      <c r="BC57" s="505">
        <f t="shared" si="18"/>
        <v>0</v>
      </c>
      <c r="BD57" s="503">
        <f t="shared" si="18"/>
        <v>0</v>
      </c>
      <c r="BE57" s="501">
        <f t="shared" si="18"/>
        <v>0</v>
      </c>
      <c r="BF57" s="501">
        <f t="shared" si="18"/>
        <v>0</v>
      </c>
      <c r="BG57" s="508"/>
    </row>
    <row r="58" spans="1:59" ht="13.5" customHeight="1" thickBot="1">
      <c r="AO58" s="32"/>
      <c r="AP58" s="32"/>
      <c r="AQ58" s="32"/>
      <c r="AR58" s="496"/>
      <c r="AS58" s="497"/>
      <c r="AT58" s="498"/>
      <c r="AU58" s="500"/>
      <c r="AV58" s="502"/>
      <c r="AW58" s="504"/>
      <c r="AX58" s="502"/>
      <c r="AY58" s="504"/>
      <c r="AZ58" s="502"/>
      <c r="BA58" s="504"/>
      <c r="BB58" s="502"/>
      <c r="BC58" s="506"/>
      <c r="BD58" s="504"/>
      <c r="BE58" s="507"/>
      <c r="BF58" s="507"/>
      <c r="BG58" s="509"/>
    </row>
    <row r="59" spans="1:59" ht="15" customHeight="1">
      <c r="AO59" s="32"/>
      <c r="AP59" s="32"/>
      <c r="AQ59" s="32"/>
      <c r="AR59" s="489" t="s">
        <v>137</v>
      </c>
      <c r="AS59" s="490"/>
      <c r="AT59" s="490"/>
      <c r="AU59" s="83"/>
      <c r="AV59" s="84">
        <f t="shared" ref="AV59:BF59" si="19">SUM(AV9:AV18)</f>
        <v>0</v>
      </c>
      <c r="AW59" s="85">
        <f t="shared" si="19"/>
        <v>0</v>
      </c>
      <c r="AX59" s="86">
        <f t="shared" si="19"/>
        <v>0</v>
      </c>
      <c r="AY59" s="87">
        <f t="shared" si="19"/>
        <v>0</v>
      </c>
      <c r="AZ59" s="84">
        <f t="shared" si="19"/>
        <v>0</v>
      </c>
      <c r="BA59" s="85">
        <f t="shared" si="19"/>
        <v>0</v>
      </c>
      <c r="BB59" s="84">
        <f t="shared" si="19"/>
        <v>0</v>
      </c>
      <c r="BC59" s="88">
        <f t="shared" si="19"/>
        <v>0</v>
      </c>
      <c r="BD59" s="87">
        <f t="shared" si="19"/>
        <v>0</v>
      </c>
      <c r="BE59" s="89">
        <f t="shared" si="19"/>
        <v>0</v>
      </c>
      <c r="BF59" s="89">
        <f t="shared" si="19"/>
        <v>0</v>
      </c>
      <c r="BG59" s="90"/>
    </row>
    <row r="60" spans="1:59" ht="15" customHeight="1">
      <c r="AO60" s="32"/>
      <c r="AP60" s="32"/>
      <c r="AQ60" s="32"/>
      <c r="AR60" s="491" t="s">
        <v>193</v>
      </c>
      <c r="AS60" s="492"/>
      <c r="AT60" s="492"/>
      <c r="AU60" s="91"/>
      <c r="AV60" s="92">
        <f t="shared" ref="AV60:BF60" si="20">SUM(AV19:AV28)</f>
        <v>0</v>
      </c>
      <c r="AW60" s="93">
        <f t="shared" si="20"/>
        <v>0</v>
      </c>
      <c r="AX60" s="92">
        <f t="shared" si="20"/>
        <v>0</v>
      </c>
      <c r="AY60" s="93">
        <f t="shared" si="20"/>
        <v>0</v>
      </c>
      <c r="AZ60" s="92">
        <f t="shared" si="20"/>
        <v>0</v>
      </c>
      <c r="BA60" s="93">
        <f t="shared" si="20"/>
        <v>0</v>
      </c>
      <c r="BB60" s="92">
        <f t="shared" si="20"/>
        <v>0</v>
      </c>
      <c r="BC60" s="94">
        <f t="shared" si="20"/>
        <v>0</v>
      </c>
      <c r="BD60" s="93">
        <f t="shared" si="20"/>
        <v>0</v>
      </c>
      <c r="BE60" s="95">
        <f t="shared" si="20"/>
        <v>0</v>
      </c>
      <c r="BF60" s="215">
        <f t="shared" si="20"/>
        <v>0</v>
      </c>
      <c r="BG60" s="96"/>
    </row>
    <row r="61" spans="1:59" ht="15" customHeight="1">
      <c r="AO61" s="32"/>
      <c r="AP61" s="32"/>
      <c r="AQ61" s="32"/>
      <c r="AR61" s="491" t="s">
        <v>194</v>
      </c>
      <c r="AS61" s="492"/>
      <c r="AT61" s="492"/>
      <c r="AU61" s="91"/>
      <c r="AV61" s="92">
        <f t="shared" ref="AV61:BF61" si="21">SUM(AV29:AV38)</f>
        <v>0</v>
      </c>
      <c r="AW61" s="93">
        <f t="shared" si="21"/>
        <v>0</v>
      </c>
      <c r="AX61" s="92">
        <f t="shared" si="21"/>
        <v>0</v>
      </c>
      <c r="AY61" s="93">
        <f t="shared" si="21"/>
        <v>0</v>
      </c>
      <c r="AZ61" s="97">
        <f t="shared" si="21"/>
        <v>0</v>
      </c>
      <c r="BA61" s="98">
        <f t="shared" si="21"/>
        <v>0</v>
      </c>
      <c r="BB61" s="97">
        <f t="shared" si="21"/>
        <v>0</v>
      </c>
      <c r="BC61" s="99">
        <f t="shared" si="21"/>
        <v>0</v>
      </c>
      <c r="BD61" s="93">
        <f t="shared" si="21"/>
        <v>0</v>
      </c>
      <c r="BE61" s="95">
        <f t="shared" si="21"/>
        <v>0</v>
      </c>
      <c r="BF61" s="215">
        <f t="shared" si="21"/>
        <v>0</v>
      </c>
      <c r="BG61" s="96"/>
    </row>
    <row r="62" spans="1:59" ht="15" customHeight="1">
      <c r="AO62" s="32"/>
      <c r="AP62" s="32"/>
      <c r="AQ62" s="32"/>
      <c r="AR62" s="491" t="s">
        <v>195</v>
      </c>
      <c r="AS62" s="492"/>
      <c r="AT62" s="492"/>
      <c r="AU62" s="91"/>
      <c r="AV62" s="92">
        <f t="shared" ref="AV62:BF62" si="22">SUM(AV39:AV48)</f>
        <v>0</v>
      </c>
      <c r="AW62" s="93">
        <f t="shared" si="22"/>
        <v>0</v>
      </c>
      <c r="AX62" s="92">
        <f t="shared" si="22"/>
        <v>0</v>
      </c>
      <c r="AY62" s="93">
        <f t="shared" si="22"/>
        <v>0</v>
      </c>
      <c r="AZ62" s="97">
        <f t="shared" si="22"/>
        <v>0</v>
      </c>
      <c r="BA62" s="98">
        <f t="shared" si="22"/>
        <v>0</v>
      </c>
      <c r="BB62" s="97">
        <f t="shared" si="22"/>
        <v>0</v>
      </c>
      <c r="BC62" s="99">
        <f t="shared" si="22"/>
        <v>0</v>
      </c>
      <c r="BD62" s="93">
        <f t="shared" si="22"/>
        <v>0</v>
      </c>
      <c r="BE62" s="95">
        <f t="shared" si="22"/>
        <v>0</v>
      </c>
      <c r="BF62" s="215">
        <f t="shared" si="22"/>
        <v>0</v>
      </c>
      <c r="BG62" s="96"/>
    </row>
    <row r="63" spans="1:59" ht="15" customHeight="1" thickBot="1">
      <c r="AO63" s="32"/>
      <c r="AP63" s="32"/>
      <c r="AQ63" s="32"/>
      <c r="AR63" s="510" t="s">
        <v>201</v>
      </c>
      <c r="AS63" s="511"/>
      <c r="AT63" s="511"/>
      <c r="AU63" s="100"/>
      <c r="AV63" s="101">
        <f>SUM(AV49:AV54)</f>
        <v>0</v>
      </c>
      <c r="AW63" s="210">
        <f>SUM(AW49:AW54)</f>
        <v>0</v>
      </c>
      <c r="AX63" s="102">
        <f>SUM(AX49:AX54)</f>
        <v>0</v>
      </c>
      <c r="AY63" s="103">
        <f>SUM(AY49:AY54)</f>
        <v>0</v>
      </c>
      <c r="AZ63" s="102">
        <f t="shared" ref="AZ63:BF63" si="23">SUM(AZ49:AZ54)</f>
        <v>0</v>
      </c>
      <c r="BA63" s="103">
        <f t="shared" si="23"/>
        <v>0</v>
      </c>
      <c r="BB63" s="102">
        <f t="shared" si="23"/>
        <v>0</v>
      </c>
      <c r="BC63" s="104">
        <f t="shared" si="23"/>
        <v>0</v>
      </c>
      <c r="BD63" s="103">
        <f t="shared" si="23"/>
        <v>0</v>
      </c>
      <c r="BE63" s="211">
        <f t="shared" si="23"/>
        <v>0</v>
      </c>
      <c r="BF63" s="216">
        <f t="shared" si="23"/>
        <v>0</v>
      </c>
      <c r="BG63" s="105"/>
    </row>
    <row r="64" spans="1:59" ht="13.5" customHeight="1">
      <c r="AO64" s="32"/>
      <c r="AP64" s="32"/>
      <c r="AQ64" s="32"/>
    </row>
    <row r="65" spans="11:43" ht="13.5" hidden="1" customHeight="1">
      <c r="K65" s="52" t="s">
        <v>74</v>
      </c>
      <c r="AO65" s="32"/>
      <c r="AP65" s="32"/>
      <c r="AQ65" s="32"/>
    </row>
    <row r="66" spans="11:43" ht="13.5" hidden="1" customHeight="1">
      <c r="AO66" s="32"/>
      <c r="AP66" s="32"/>
      <c r="AQ66" s="32"/>
    </row>
    <row r="67" spans="11:43" ht="13.5" hidden="1" customHeight="1">
      <c r="K67" s="52" t="s">
        <v>5</v>
      </c>
      <c r="L67" s="52" t="s">
        <v>75</v>
      </c>
      <c r="AO67" s="32"/>
      <c r="AP67" s="32"/>
      <c r="AQ67" s="32"/>
    </row>
    <row r="68" spans="11:43" ht="13.5" hidden="1" customHeight="1">
      <c r="K68" s="52" t="s">
        <v>76</v>
      </c>
      <c r="L68" s="4" t="s">
        <v>77</v>
      </c>
      <c r="AO68" s="32"/>
      <c r="AP68" s="32"/>
      <c r="AQ68" s="32"/>
    </row>
    <row r="69" spans="11:43" ht="13.5" hidden="1" customHeight="1">
      <c r="K69" s="52" t="s">
        <v>78</v>
      </c>
      <c r="L69" s="52" t="s">
        <v>79</v>
      </c>
    </row>
    <row r="70" spans="11:43" ht="13.5" hidden="1" customHeight="1">
      <c r="K70" s="52" t="s">
        <v>80</v>
      </c>
      <c r="L70" s="52" t="s">
        <v>81</v>
      </c>
    </row>
    <row r="71" spans="11:43" ht="13.5" hidden="1" customHeight="1">
      <c r="K71" s="52" t="s">
        <v>82</v>
      </c>
      <c r="L71" s="52" t="s">
        <v>83</v>
      </c>
    </row>
    <row r="72" spans="11:43" ht="13.5" hidden="1" customHeight="1">
      <c r="K72" s="52" t="s">
        <v>84</v>
      </c>
      <c r="L72" s="52" t="s">
        <v>85</v>
      </c>
    </row>
    <row r="73" spans="11:43" ht="13.5" hidden="1" customHeight="1">
      <c r="K73" s="52" t="s">
        <v>86</v>
      </c>
      <c r="L73" s="52" t="s">
        <v>87</v>
      </c>
    </row>
    <row r="74" spans="11:43" ht="13.5" hidden="1" customHeight="1">
      <c r="K74" s="52" t="s">
        <v>88</v>
      </c>
      <c r="L74" s="52" t="s">
        <v>89</v>
      </c>
    </row>
    <row r="75" spans="11:43" ht="13.5" hidden="1" customHeight="1">
      <c r="K75" s="52" t="s">
        <v>90</v>
      </c>
      <c r="L75" s="52" t="s">
        <v>91</v>
      </c>
    </row>
    <row r="76" spans="11:43" ht="13.5" hidden="1" customHeight="1">
      <c r="K76" s="52" t="s">
        <v>92</v>
      </c>
      <c r="L76" s="52" t="s">
        <v>93</v>
      </c>
    </row>
    <row r="77" spans="11:43" ht="13.5" hidden="1" customHeight="1">
      <c r="K77" s="52" t="s">
        <v>62</v>
      </c>
      <c r="L77" s="52" t="s">
        <v>95</v>
      </c>
      <c r="U77" s="52"/>
      <c r="V77" s="52"/>
    </row>
    <row r="78" spans="11:43" ht="13.5" hidden="1" customHeight="1">
      <c r="K78" s="52" t="s">
        <v>63</v>
      </c>
      <c r="L78" s="52" t="s">
        <v>97</v>
      </c>
      <c r="U78" s="52"/>
      <c r="V78" s="52"/>
    </row>
    <row r="79" spans="11:43" ht="13.5" hidden="1" customHeight="1">
      <c r="K79" s="52" t="s">
        <v>64</v>
      </c>
      <c r="L79" s="52" t="s">
        <v>99</v>
      </c>
      <c r="U79" s="52"/>
      <c r="V79" s="52"/>
    </row>
    <row r="80" spans="11:43" ht="13.5" hidden="1" customHeight="1">
      <c r="K80" s="52" t="s">
        <v>65</v>
      </c>
      <c r="L80" s="52" t="s">
        <v>101</v>
      </c>
    </row>
    <row r="81" spans="5:37" ht="13.5" hidden="1" customHeight="1">
      <c r="K81" s="4" t="s">
        <v>102</v>
      </c>
      <c r="L81" s="4" t="s">
        <v>103</v>
      </c>
    </row>
    <row r="82" spans="5:37" ht="13.5" hidden="1" customHeight="1">
      <c r="K82" s="4" t="s">
        <v>68</v>
      </c>
      <c r="L82" s="4" t="s">
        <v>104</v>
      </c>
    </row>
    <row r="83" spans="5:37" ht="13.5" hidden="1" customHeight="1">
      <c r="K83" s="52" t="s">
        <v>66</v>
      </c>
      <c r="L83" s="52" t="s">
        <v>105</v>
      </c>
    </row>
    <row r="84" spans="5:37" ht="13.5" hidden="1" customHeight="1"/>
    <row r="85" spans="5:37" ht="13.5" hidden="1" customHeight="1"/>
    <row r="86" spans="5:37" ht="13.5" hidden="1" customHeight="1"/>
    <row r="87" spans="5:37" ht="13.5" hidden="1" customHeight="1"/>
    <row r="88" spans="5:37" ht="13.5" hidden="1" customHeight="1"/>
    <row r="89" spans="5:37" ht="13.5" hidden="1" customHeight="1"/>
    <row r="90" spans="5:37" ht="13.5" hidden="1" customHeight="1">
      <c r="E90" s="50"/>
      <c r="F90" s="53">
        <v>1</v>
      </c>
      <c r="G90" s="53">
        <v>2</v>
      </c>
      <c r="H90" s="53">
        <v>3</v>
      </c>
      <c r="I90" s="53">
        <v>4</v>
      </c>
      <c r="J90" s="53">
        <v>5</v>
      </c>
      <c r="K90" s="53">
        <v>6</v>
      </c>
      <c r="L90" s="53">
        <v>7</v>
      </c>
      <c r="M90" s="53">
        <v>8</v>
      </c>
      <c r="N90" s="53">
        <v>9</v>
      </c>
      <c r="O90" s="53">
        <v>10</v>
      </c>
      <c r="P90" s="53">
        <v>11</v>
      </c>
      <c r="Q90" s="53">
        <v>12</v>
      </c>
      <c r="R90" s="53">
        <v>13</v>
      </c>
      <c r="S90" s="53">
        <v>14</v>
      </c>
      <c r="T90" s="53">
        <v>15</v>
      </c>
      <c r="U90" s="53">
        <v>16</v>
      </c>
      <c r="V90" s="53">
        <v>17</v>
      </c>
      <c r="W90" s="53">
        <v>18</v>
      </c>
      <c r="X90" s="53">
        <v>19</v>
      </c>
      <c r="Y90" s="53">
        <v>20</v>
      </c>
      <c r="Z90" s="53">
        <v>21</v>
      </c>
      <c r="AA90" s="53">
        <v>22</v>
      </c>
      <c r="AB90" s="53">
        <v>23</v>
      </c>
      <c r="AC90" s="53">
        <v>24</v>
      </c>
      <c r="AD90" s="53">
        <v>25</v>
      </c>
      <c r="AE90" s="53">
        <v>26</v>
      </c>
      <c r="AF90" s="53">
        <v>27</v>
      </c>
      <c r="AG90" s="53">
        <v>28</v>
      </c>
      <c r="AH90" s="53">
        <v>29</v>
      </c>
      <c r="AI90" s="53">
        <v>30</v>
      </c>
      <c r="AJ90" s="54">
        <v>31</v>
      </c>
      <c r="AK90" s="48" t="s">
        <v>37</v>
      </c>
    </row>
    <row r="91" spans="5:37" ht="13.5" hidden="1" customHeight="1">
      <c r="E91" s="48" t="s">
        <v>31</v>
      </c>
      <c r="F91" s="50">
        <f t="shared" ref="F91:U106" si="24">IF(COUNTIF(G$11:G$30,$E91)=0,0,1)</f>
        <v>0</v>
      </c>
      <c r="G91" s="50">
        <f t="shared" si="24"/>
        <v>0</v>
      </c>
      <c r="H91" s="50">
        <f t="shared" si="24"/>
        <v>0</v>
      </c>
      <c r="I91" s="50">
        <f t="shared" si="24"/>
        <v>0</v>
      </c>
      <c r="J91" s="50">
        <f t="shared" si="24"/>
        <v>0</v>
      </c>
      <c r="K91" s="50">
        <f t="shared" si="24"/>
        <v>0</v>
      </c>
      <c r="L91" s="50">
        <f t="shared" si="24"/>
        <v>0</v>
      </c>
      <c r="M91" s="50">
        <f t="shared" si="24"/>
        <v>0</v>
      </c>
      <c r="N91" s="50">
        <f t="shared" si="24"/>
        <v>0</v>
      </c>
      <c r="O91" s="50">
        <f t="shared" si="24"/>
        <v>0</v>
      </c>
      <c r="P91" s="50">
        <f t="shared" si="24"/>
        <v>0</v>
      </c>
      <c r="Q91" s="50">
        <f t="shared" si="24"/>
        <v>0</v>
      </c>
      <c r="R91" s="50">
        <f t="shared" si="24"/>
        <v>0</v>
      </c>
      <c r="S91" s="50">
        <f t="shared" si="24"/>
        <v>0</v>
      </c>
      <c r="T91" s="50">
        <f t="shared" si="24"/>
        <v>0</v>
      </c>
      <c r="U91" s="50">
        <f t="shared" si="24"/>
        <v>0</v>
      </c>
      <c r="V91" s="50">
        <f t="shared" ref="V91:AJ105" si="25">IF(COUNTIF(W$11:W$30,$E91)=0,0,1)</f>
        <v>0</v>
      </c>
      <c r="W91" s="50">
        <f t="shared" si="25"/>
        <v>0</v>
      </c>
      <c r="X91" s="50">
        <f t="shared" si="25"/>
        <v>0</v>
      </c>
      <c r="Y91" s="50">
        <f t="shared" si="25"/>
        <v>0</v>
      </c>
      <c r="Z91" s="50">
        <f t="shared" si="25"/>
        <v>0</v>
      </c>
      <c r="AA91" s="50">
        <f t="shared" si="25"/>
        <v>0</v>
      </c>
      <c r="AB91" s="50">
        <f t="shared" si="25"/>
        <v>0</v>
      </c>
      <c r="AC91" s="50">
        <f t="shared" si="25"/>
        <v>0</v>
      </c>
      <c r="AD91" s="50">
        <f t="shared" si="25"/>
        <v>0</v>
      </c>
      <c r="AE91" s="50">
        <f t="shared" si="25"/>
        <v>0</v>
      </c>
      <c r="AF91" s="50">
        <f t="shared" si="25"/>
        <v>0</v>
      </c>
      <c r="AG91" s="50">
        <f t="shared" si="25"/>
        <v>0</v>
      </c>
      <c r="AH91" s="50">
        <f t="shared" si="25"/>
        <v>0</v>
      </c>
      <c r="AI91" s="50">
        <f t="shared" si="25"/>
        <v>0</v>
      </c>
      <c r="AJ91" s="50">
        <f t="shared" si="25"/>
        <v>0</v>
      </c>
      <c r="AK91" s="50">
        <f>COUNTIF(F91:AJ91,1)</f>
        <v>0</v>
      </c>
    </row>
    <row r="92" spans="5:37" ht="13.5" hidden="1" customHeight="1">
      <c r="E92" s="48" t="s">
        <v>29</v>
      </c>
      <c r="F92" s="50">
        <f t="shared" si="24"/>
        <v>0</v>
      </c>
      <c r="G92" s="50">
        <f t="shared" si="24"/>
        <v>0</v>
      </c>
      <c r="H92" s="50">
        <f t="shared" si="24"/>
        <v>0</v>
      </c>
      <c r="I92" s="50">
        <f t="shared" si="24"/>
        <v>0</v>
      </c>
      <c r="J92" s="50">
        <f t="shared" si="24"/>
        <v>0</v>
      </c>
      <c r="K92" s="50">
        <f t="shared" si="24"/>
        <v>0</v>
      </c>
      <c r="L92" s="50">
        <f t="shared" si="24"/>
        <v>0</v>
      </c>
      <c r="M92" s="50">
        <f t="shared" si="24"/>
        <v>0</v>
      </c>
      <c r="N92" s="50">
        <f t="shared" si="24"/>
        <v>0</v>
      </c>
      <c r="O92" s="50">
        <f t="shared" si="24"/>
        <v>0</v>
      </c>
      <c r="P92" s="50">
        <f t="shared" si="24"/>
        <v>0</v>
      </c>
      <c r="Q92" s="50">
        <f t="shared" si="24"/>
        <v>0</v>
      </c>
      <c r="R92" s="50">
        <f t="shared" si="24"/>
        <v>0</v>
      </c>
      <c r="S92" s="50">
        <f t="shared" si="24"/>
        <v>0</v>
      </c>
      <c r="T92" s="50">
        <f t="shared" si="24"/>
        <v>0</v>
      </c>
      <c r="U92" s="50">
        <f t="shared" si="24"/>
        <v>0</v>
      </c>
      <c r="V92" s="50">
        <f t="shared" si="25"/>
        <v>0</v>
      </c>
      <c r="W92" s="50">
        <f t="shared" si="25"/>
        <v>0</v>
      </c>
      <c r="X92" s="50">
        <f t="shared" si="25"/>
        <v>0</v>
      </c>
      <c r="Y92" s="50">
        <f t="shared" si="25"/>
        <v>0</v>
      </c>
      <c r="Z92" s="50">
        <f t="shared" si="25"/>
        <v>0</v>
      </c>
      <c r="AA92" s="50">
        <f t="shared" si="25"/>
        <v>0</v>
      </c>
      <c r="AB92" s="50">
        <f t="shared" si="25"/>
        <v>0</v>
      </c>
      <c r="AC92" s="50">
        <f t="shared" si="25"/>
        <v>0</v>
      </c>
      <c r="AD92" s="50">
        <f t="shared" si="25"/>
        <v>0</v>
      </c>
      <c r="AE92" s="50">
        <f t="shared" si="25"/>
        <v>0</v>
      </c>
      <c r="AF92" s="50">
        <f t="shared" si="25"/>
        <v>0</v>
      </c>
      <c r="AG92" s="50">
        <f t="shared" si="25"/>
        <v>0</v>
      </c>
      <c r="AH92" s="50">
        <f t="shared" si="25"/>
        <v>0</v>
      </c>
      <c r="AI92" s="50">
        <f t="shared" si="25"/>
        <v>0</v>
      </c>
      <c r="AJ92" s="50">
        <f t="shared" si="25"/>
        <v>0</v>
      </c>
      <c r="AK92" s="50">
        <f t="shared" ref="AK92:AK106" si="26">COUNTIF(F92:AJ92,1)</f>
        <v>0</v>
      </c>
    </row>
    <row r="93" spans="5:37" ht="13.5" hidden="1" customHeight="1">
      <c r="E93" s="48" t="s">
        <v>30</v>
      </c>
      <c r="F93" s="50">
        <f t="shared" si="24"/>
        <v>0</v>
      </c>
      <c r="G93" s="50">
        <f t="shared" si="24"/>
        <v>0</v>
      </c>
      <c r="H93" s="50">
        <f t="shared" si="24"/>
        <v>0</v>
      </c>
      <c r="I93" s="50">
        <f t="shared" si="24"/>
        <v>0</v>
      </c>
      <c r="J93" s="50">
        <f t="shared" si="24"/>
        <v>0</v>
      </c>
      <c r="K93" s="50">
        <f t="shared" si="24"/>
        <v>0</v>
      </c>
      <c r="L93" s="50">
        <f t="shared" si="24"/>
        <v>0</v>
      </c>
      <c r="M93" s="50">
        <f t="shared" si="24"/>
        <v>0</v>
      </c>
      <c r="N93" s="50">
        <f t="shared" si="24"/>
        <v>0</v>
      </c>
      <c r="O93" s="50">
        <f t="shared" si="24"/>
        <v>0</v>
      </c>
      <c r="P93" s="50">
        <f t="shared" si="24"/>
        <v>0</v>
      </c>
      <c r="Q93" s="50">
        <f t="shared" si="24"/>
        <v>0</v>
      </c>
      <c r="R93" s="50">
        <f t="shared" si="24"/>
        <v>0</v>
      </c>
      <c r="S93" s="50">
        <f t="shared" si="24"/>
        <v>0</v>
      </c>
      <c r="T93" s="50">
        <f t="shared" si="24"/>
        <v>0</v>
      </c>
      <c r="U93" s="50">
        <f t="shared" si="24"/>
        <v>0</v>
      </c>
      <c r="V93" s="50">
        <f t="shared" si="25"/>
        <v>0</v>
      </c>
      <c r="W93" s="50">
        <f t="shared" si="25"/>
        <v>0</v>
      </c>
      <c r="X93" s="50">
        <f t="shared" si="25"/>
        <v>0</v>
      </c>
      <c r="Y93" s="50">
        <f t="shared" si="25"/>
        <v>0</v>
      </c>
      <c r="Z93" s="50">
        <f t="shared" si="25"/>
        <v>0</v>
      </c>
      <c r="AA93" s="50">
        <f t="shared" si="25"/>
        <v>0</v>
      </c>
      <c r="AB93" s="50">
        <f t="shared" si="25"/>
        <v>0</v>
      </c>
      <c r="AC93" s="50">
        <f t="shared" si="25"/>
        <v>0</v>
      </c>
      <c r="AD93" s="50">
        <f t="shared" si="25"/>
        <v>0</v>
      </c>
      <c r="AE93" s="50">
        <f t="shared" si="25"/>
        <v>0</v>
      </c>
      <c r="AF93" s="50">
        <f t="shared" si="25"/>
        <v>0</v>
      </c>
      <c r="AG93" s="50">
        <f t="shared" si="25"/>
        <v>0</v>
      </c>
      <c r="AH93" s="50">
        <f t="shared" si="25"/>
        <v>0</v>
      </c>
      <c r="AI93" s="50">
        <f t="shared" si="25"/>
        <v>0</v>
      </c>
      <c r="AJ93" s="50">
        <f t="shared" si="25"/>
        <v>0</v>
      </c>
      <c r="AK93" s="50">
        <f t="shared" si="26"/>
        <v>0</v>
      </c>
    </row>
    <row r="94" spans="5:37" ht="13.5" hidden="1" customHeight="1">
      <c r="E94" s="48" t="s">
        <v>56</v>
      </c>
      <c r="F94" s="50">
        <f t="shared" si="24"/>
        <v>0</v>
      </c>
      <c r="G94" s="50">
        <f t="shared" si="24"/>
        <v>0</v>
      </c>
      <c r="H94" s="50">
        <f t="shared" si="24"/>
        <v>0</v>
      </c>
      <c r="I94" s="50">
        <f t="shared" si="24"/>
        <v>0</v>
      </c>
      <c r="J94" s="50">
        <f t="shared" si="24"/>
        <v>0</v>
      </c>
      <c r="K94" s="50">
        <f t="shared" si="24"/>
        <v>0</v>
      </c>
      <c r="L94" s="50">
        <f t="shared" si="24"/>
        <v>0</v>
      </c>
      <c r="M94" s="50">
        <f t="shared" si="24"/>
        <v>0</v>
      </c>
      <c r="N94" s="50">
        <f t="shared" si="24"/>
        <v>0</v>
      </c>
      <c r="O94" s="50">
        <f t="shared" si="24"/>
        <v>0</v>
      </c>
      <c r="P94" s="50">
        <f t="shared" si="24"/>
        <v>0</v>
      </c>
      <c r="Q94" s="50">
        <f t="shared" si="24"/>
        <v>0</v>
      </c>
      <c r="R94" s="50">
        <f t="shared" si="24"/>
        <v>0</v>
      </c>
      <c r="S94" s="50">
        <f t="shared" si="24"/>
        <v>0</v>
      </c>
      <c r="T94" s="50">
        <f t="shared" si="24"/>
        <v>0</v>
      </c>
      <c r="U94" s="50">
        <f t="shared" si="24"/>
        <v>0</v>
      </c>
      <c r="V94" s="50">
        <f t="shared" si="25"/>
        <v>0</v>
      </c>
      <c r="W94" s="50">
        <f t="shared" si="25"/>
        <v>0</v>
      </c>
      <c r="X94" s="50">
        <f t="shared" si="25"/>
        <v>0</v>
      </c>
      <c r="Y94" s="50">
        <f t="shared" si="25"/>
        <v>0</v>
      </c>
      <c r="Z94" s="50">
        <f t="shared" si="25"/>
        <v>0</v>
      </c>
      <c r="AA94" s="50">
        <f t="shared" si="25"/>
        <v>0</v>
      </c>
      <c r="AB94" s="50">
        <f t="shared" si="25"/>
        <v>0</v>
      </c>
      <c r="AC94" s="50">
        <f t="shared" si="25"/>
        <v>0</v>
      </c>
      <c r="AD94" s="50">
        <f t="shared" si="25"/>
        <v>0</v>
      </c>
      <c r="AE94" s="50">
        <f t="shared" si="25"/>
        <v>0</v>
      </c>
      <c r="AF94" s="50">
        <f t="shared" si="25"/>
        <v>0</v>
      </c>
      <c r="AG94" s="50">
        <f t="shared" si="25"/>
        <v>0</v>
      </c>
      <c r="AH94" s="50">
        <f t="shared" si="25"/>
        <v>0</v>
      </c>
      <c r="AI94" s="50">
        <f t="shared" si="25"/>
        <v>0</v>
      </c>
      <c r="AJ94" s="50">
        <f t="shared" si="25"/>
        <v>0</v>
      </c>
      <c r="AK94" s="50">
        <f t="shared" si="26"/>
        <v>0</v>
      </c>
    </row>
    <row r="95" spans="5:37" ht="13.5" hidden="1" customHeight="1">
      <c r="E95" s="48" t="s">
        <v>57</v>
      </c>
      <c r="F95" s="50">
        <f t="shared" si="24"/>
        <v>0</v>
      </c>
      <c r="G95" s="50">
        <f t="shared" si="24"/>
        <v>0</v>
      </c>
      <c r="H95" s="50">
        <f t="shared" si="24"/>
        <v>0</v>
      </c>
      <c r="I95" s="50">
        <f t="shared" si="24"/>
        <v>0</v>
      </c>
      <c r="J95" s="50">
        <f t="shared" si="24"/>
        <v>0</v>
      </c>
      <c r="K95" s="50">
        <f t="shared" si="24"/>
        <v>0</v>
      </c>
      <c r="L95" s="50">
        <f t="shared" si="24"/>
        <v>0</v>
      </c>
      <c r="M95" s="50">
        <f t="shared" si="24"/>
        <v>0</v>
      </c>
      <c r="N95" s="50">
        <f t="shared" si="24"/>
        <v>0</v>
      </c>
      <c r="O95" s="50">
        <f t="shared" si="24"/>
        <v>0</v>
      </c>
      <c r="P95" s="50">
        <f t="shared" si="24"/>
        <v>0</v>
      </c>
      <c r="Q95" s="50">
        <f t="shared" si="24"/>
        <v>0</v>
      </c>
      <c r="R95" s="50">
        <f t="shared" si="24"/>
        <v>0</v>
      </c>
      <c r="S95" s="50">
        <f t="shared" si="24"/>
        <v>0</v>
      </c>
      <c r="T95" s="50">
        <f t="shared" si="24"/>
        <v>0</v>
      </c>
      <c r="U95" s="50">
        <f t="shared" si="24"/>
        <v>0</v>
      </c>
      <c r="V95" s="50">
        <f t="shared" si="25"/>
        <v>0</v>
      </c>
      <c r="W95" s="50">
        <f t="shared" si="25"/>
        <v>0</v>
      </c>
      <c r="X95" s="50">
        <f t="shared" si="25"/>
        <v>0</v>
      </c>
      <c r="Y95" s="50">
        <f t="shared" si="25"/>
        <v>0</v>
      </c>
      <c r="Z95" s="50">
        <f t="shared" si="25"/>
        <v>0</v>
      </c>
      <c r="AA95" s="50">
        <f t="shared" si="25"/>
        <v>0</v>
      </c>
      <c r="AB95" s="50">
        <f t="shared" si="25"/>
        <v>0</v>
      </c>
      <c r="AC95" s="50">
        <f t="shared" si="25"/>
        <v>0</v>
      </c>
      <c r="AD95" s="50">
        <f t="shared" si="25"/>
        <v>0</v>
      </c>
      <c r="AE95" s="50">
        <f t="shared" si="25"/>
        <v>0</v>
      </c>
      <c r="AF95" s="50">
        <f t="shared" si="25"/>
        <v>0</v>
      </c>
      <c r="AG95" s="50">
        <f t="shared" si="25"/>
        <v>0</v>
      </c>
      <c r="AH95" s="50">
        <f t="shared" si="25"/>
        <v>0</v>
      </c>
      <c r="AI95" s="50">
        <f t="shared" si="25"/>
        <v>0</v>
      </c>
      <c r="AJ95" s="50">
        <f t="shared" si="25"/>
        <v>0</v>
      </c>
      <c r="AK95" s="50">
        <f t="shared" si="26"/>
        <v>0</v>
      </c>
    </row>
    <row r="96" spans="5:37" ht="13.5" hidden="1" customHeight="1">
      <c r="E96" s="48" t="s">
        <v>58</v>
      </c>
      <c r="F96" s="50">
        <f t="shared" si="24"/>
        <v>0</v>
      </c>
      <c r="G96" s="50">
        <f t="shared" si="24"/>
        <v>0</v>
      </c>
      <c r="H96" s="50">
        <f t="shared" si="24"/>
        <v>0</v>
      </c>
      <c r="I96" s="50">
        <f t="shared" si="24"/>
        <v>0</v>
      </c>
      <c r="J96" s="50">
        <f t="shared" si="24"/>
        <v>0</v>
      </c>
      <c r="K96" s="50">
        <f t="shared" si="24"/>
        <v>0</v>
      </c>
      <c r="L96" s="50">
        <f t="shared" si="24"/>
        <v>0</v>
      </c>
      <c r="M96" s="50">
        <f t="shared" si="24"/>
        <v>0</v>
      </c>
      <c r="N96" s="50">
        <f t="shared" si="24"/>
        <v>0</v>
      </c>
      <c r="O96" s="50">
        <f t="shared" si="24"/>
        <v>0</v>
      </c>
      <c r="P96" s="50">
        <f t="shared" si="24"/>
        <v>0</v>
      </c>
      <c r="Q96" s="50">
        <f t="shared" si="24"/>
        <v>0</v>
      </c>
      <c r="R96" s="50">
        <f t="shared" si="24"/>
        <v>0</v>
      </c>
      <c r="S96" s="50">
        <f t="shared" si="24"/>
        <v>0</v>
      </c>
      <c r="T96" s="50">
        <f t="shared" si="24"/>
        <v>0</v>
      </c>
      <c r="U96" s="50">
        <f t="shared" si="24"/>
        <v>0</v>
      </c>
      <c r="V96" s="50">
        <f t="shared" si="25"/>
        <v>0</v>
      </c>
      <c r="W96" s="50">
        <f t="shared" si="25"/>
        <v>0</v>
      </c>
      <c r="X96" s="50">
        <f t="shared" si="25"/>
        <v>0</v>
      </c>
      <c r="Y96" s="50">
        <f t="shared" si="25"/>
        <v>0</v>
      </c>
      <c r="Z96" s="50">
        <f t="shared" si="25"/>
        <v>0</v>
      </c>
      <c r="AA96" s="50">
        <f t="shared" si="25"/>
        <v>0</v>
      </c>
      <c r="AB96" s="50">
        <f t="shared" si="25"/>
        <v>0</v>
      </c>
      <c r="AC96" s="50">
        <f t="shared" si="25"/>
        <v>0</v>
      </c>
      <c r="AD96" s="50">
        <f t="shared" si="25"/>
        <v>0</v>
      </c>
      <c r="AE96" s="50">
        <f t="shared" si="25"/>
        <v>0</v>
      </c>
      <c r="AF96" s="50">
        <f t="shared" si="25"/>
        <v>0</v>
      </c>
      <c r="AG96" s="50">
        <f t="shared" si="25"/>
        <v>0</v>
      </c>
      <c r="AH96" s="50">
        <f t="shared" si="25"/>
        <v>0</v>
      </c>
      <c r="AI96" s="50">
        <f t="shared" si="25"/>
        <v>0</v>
      </c>
      <c r="AJ96" s="50">
        <f t="shared" si="25"/>
        <v>0</v>
      </c>
      <c r="AK96" s="50">
        <f t="shared" si="26"/>
        <v>0</v>
      </c>
    </row>
    <row r="97" spans="5:37" ht="13.5" hidden="1" customHeight="1">
      <c r="E97" s="48" t="s">
        <v>59</v>
      </c>
      <c r="F97" s="50">
        <f t="shared" si="24"/>
        <v>0</v>
      </c>
      <c r="G97" s="50">
        <f t="shared" si="24"/>
        <v>0</v>
      </c>
      <c r="H97" s="50">
        <f t="shared" si="24"/>
        <v>0</v>
      </c>
      <c r="I97" s="50">
        <f t="shared" si="24"/>
        <v>0</v>
      </c>
      <c r="J97" s="50">
        <f t="shared" si="24"/>
        <v>0</v>
      </c>
      <c r="K97" s="50">
        <f t="shared" si="24"/>
        <v>0</v>
      </c>
      <c r="L97" s="50">
        <f t="shared" si="24"/>
        <v>0</v>
      </c>
      <c r="M97" s="50">
        <f t="shared" si="24"/>
        <v>0</v>
      </c>
      <c r="N97" s="50">
        <f t="shared" si="24"/>
        <v>0</v>
      </c>
      <c r="O97" s="50">
        <f t="shared" si="24"/>
        <v>0</v>
      </c>
      <c r="P97" s="50">
        <f t="shared" si="24"/>
        <v>0</v>
      </c>
      <c r="Q97" s="50">
        <f t="shared" si="24"/>
        <v>0</v>
      </c>
      <c r="R97" s="50">
        <f t="shared" si="24"/>
        <v>0</v>
      </c>
      <c r="S97" s="50">
        <f t="shared" si="24"/>
        <v>0</v>
      </c>
      <c r="T97" s="50">
        <f t="shared" si="24"/>
        <v>0</v>
      </c>
      <c r="U97" s="50">
        <f t="shared" si="24"/>
        <v>0</v>
      </c>
      <c r="V97" s="50">
        <f t="shared" si="25"/>
        <v>0</v>
      </c>
      <c r="W97" s="50">
        <f t="shared" si="25"/>
        <v>0</v>
      </c>
      <c r="X97" s="50">
        <f t="shared" si="25"/>
        <v>0</v>
      </c>
      <c r="Y97" s="50">
        <f t="shared" si="25"/>
        <v>0</v>
      </c>
      <c r="Z97" s="50">
        <f t="shared" si="25"/>
        <v>0</v>
      </c>
      <c r="AA97" s="50">
        <f t="shared" si="25"/>
        <v>0</v>
      </c>
      <c r="AB97" s="50">
        <f t="shared" si="25"/>
        <v>0</v>
      </c>
      <c r="AC97" s="50">
        <f t="shared" si="25"/>
        <v>0</v>
      </c>
      <c r="AD97" s="50">
        <f t="shared" si="25"/>
        <v>0</v>
      </c>
      <c r="AE97" s="50">
        <f t="shared" si="25"/>
        <v>0</v>
      </c>
      <c r="AF97" s="50">
        <f t="shared" si="25"/>
        <v>0</v>
      </c>
      <c r="AG97" s="50">
        <f t="shared" si="25"/>
        <v>0</v>
      </c>
      <c r="AH97" s="50">
        <f t="shared" si="25"/>
        <v>0</v>
      </c>
      <c r="AI97" s="50">
        <f t="shared" si="25"/>
        <v>0</v>
      </c>
      <c r="AJ97" s="50">
        <f t="shared" si="25"/>
        <v>0</v>
      </c>
      <c r="AK97" s="50">
        <f t="shared" si="26"/>
        <v>0</v>
      </c>
    </row>
    <row r="98" spans="5:37" ht="13.5" hidden="1" customHeight="1">
      <c r="E98" s="48" t="s">
        <v>60</v>
      </c>
      <c r="F98" s="50">
        <f t="shared" si="24"/>
        <v>0</v>
      </c>
      <c r="G98" s="50">
        <f t="shared" si="24"/>
        <v>0</v>
      </c>
      <c r="H98" s="50">
        <f t="shared" si="24"/>
        <v>0</v>
      </c>
      <c r="I98" s="50">
        <f t="shared" si="24"/>
        <v>0</v>
      </c>
      <c r="J98" s="50">
        <f t="shared" si="24"/>
        <v>0</v>
      </c>
      <c r="K98" s="50">
        <f t="shared" si="24"/>
        <v>0</v>
      </c>
      <c r="L98" s="50">
        <f t="shared" si="24"/>
        <v>0</v>
      </c>
      <c r="M98" s="50">
        <f t="shared" si="24"/>
        <v>0</v>
      </c>
      <c r="N98" s="50">
        <f t="shared" si="24"/>
        <v>0</v>
      </c>
      <c r="O98" s="50">
        <f t="shared" si="24"/>
        <v>0</v>
      </c>
      <c r="P98" s="50">
        <f t="shared" si="24"/>
        <v>0</v>
      </c>
      <c r="Q98" s="50">
        <f t="shared" si="24"/>
        <v>0</v>
      </c>
      <c r="R98" s="50">
        <f t="shared" si="24"/>
        <v>0</v>
      </c>
      <c r="S98" s="50">
        <f t="shared" si="24"/>
        <v>0</v>
      </c>
      <c r="T98" s="50">
        <f t="shared" si="24"/>
        <v>0</v>
      </c>
      <c r="U98" s="50">
        <f t="shared" si="24"/>
        <v>0</v>
      </c>
      <c r="V98" s="50">
        <f t="shared" si="25"/>
        <v>0</v>
      </c>
      <c r="W98" s="50">
        <f t="shared" si="25"/>
        <v>0</v>
      </c>
      <c r="X98" s="50">
        <f t="shared" si="25"/>
        <v>0</v>
      </c>
      <c r="Y98" s="50">
        <f t="shared" si="25"/>
        <v>0</v>
      </c>
      <c r="Z98" s="50">
        <f t="shared" si="25"/>
        <v>0</v>
      </c>
      <c r="AA98" s="50">
        <f t="shared" si="25"/>
        <v>0</v>
      </c>
      <c r="AB98" s="50">
        <f t="shared" si="25"/>
        <v>0</v>
      </c>
      <c r="AC98" s="50">
        <f t="shared" si="25"/>
        <v>0</v>
      </c>
      <c r="AD98" s="50">
        <f t="shared" si="25"/>
        <v>0</v>
      </c>
      <c r="AE98" s="50">
        <f t="shared" si="25"/>
        <v>0</v>
      </c>
      <c r="AF98" s="50">
        <f t="shared" si="25"/>
        <v>0</v>
      </c>
      <c r="AG98" s="50">
        <f t="shared" si="25"/>
        <v>0</v>
      </c>
      <c r="AH98" s="50">
        <f t="shared" si="25"/>
        <v>0</v>
      </c>
      <c r="AI98" s="50">
        <f t="shared" si="25"/>
        <v>0</v>
      </c>
      <c r="AJ98" s="50">
        <f t="shared" si="25"/>
        <v>0</v>
      </c>
      <c r="AK98" s="50">
        <f t="shared" si="26"/>
        <v>0</v>
      </c>
    </row>
    <row r="99" spans="5:37" ht="13.5" hidden="1" customHeight="1">
      <c r="E99" s="48" t="s">
        <v>61</v>
      </c>
      <c r="F99" s="50">
        <f t="shared" si="24"/>
        <v>0</v>
      </c>
      <c r="G99" s="50">
        <f t="shared" si="24"/>
        <v>0</v>
      </c>
      <c r="H99" s="50">
        <f t="shared" si="24"/>
        <v>0</v>
      </c>
      <c r="I99" s="50">
        <f t="shared" si="24"/>
        <v>0</v>
      </c>
      <c r="J99" s="50">
        <f t="shared" si="24"/>
        <v>0</v>
      </c>
      <c r="K99" s="50">
        <f t="shared" si="24"/>
        <v>0</v>
      </c>
      <c r="L99" s="50">
        <f t="shared" si="24"/>
        <v>0</v>
      </c>
      <c r="M99" s="50">
        <f t="shared" si="24"/>
        <v>0</v>
      </c>
      <c r="N99" s="50">
        <f t="shared" si="24"/>
        <v>0</v>
      </c>
      <c r="O99" s="50">
        <f t="shared" si="24"/>
        <v>0</v>
      </c>
      <c r="P99" s="50">
        <f t="shared" si="24"/>
        <v>0</v>
      </c>
      <c r="Q99" s="50">
        <f t="shared" si="24"/>
        <v>0</v>
      </c>
      <c r="R99" s="50">
        <f t="shared" si="24"/>
        <v>0</v>
      </c>
      <c r="S99" s="50">
        <f t="shared" si="24"/>
        <v>0</v>
      </c>
      <c r="T99" s="50">
        <f t="shared" si="24"/>
        <v>0</v>
      </c>
      <c r="U99" s="50">
        <f t="shared" si="24"/>
        <v>0</v>
      </c>
      <c r="V99" s="50">
        <f t="shared" si="25"/>
        <v>0</v>
      </c>
      <c r="W99" s="50">
        <f t="shared" si="25"/>
        <v>0</v>
      </c>
      <c r="X99" s="50">
        <f t="shared" si="25"/>
        <v>0</v>
      </c>
      <c r="Y99" s="50">
        <f t="shared" si="25"/>
        <v>0</v>
      </c>
      <c r="Z99" s="50">
        <f t="shared" si="25"/>
        <v>0</v>
      </c>
      <c r="AA99" s="50">
        <f t="shared" si="25"/>
        <v>0</v>
      </c>
      <c r="AB99" s="50">
        <f t="shared" si="25"/>
        <v>0</v>
      </c>
      <c r="AC99" s="50">
        <f t="shared" si="25"/>
        <v>0</v>
      </c>
      <c r="AD99" s="50">
        <f t="shared" si="25"/>
        <v>0</v>
      </c>
      <c r="AE99" s="50">
        <f t="shared" si="25"/>
        <v>0</v>
      </c>
      <c r="AF99" s="50">
        <f t="shared" si="25"/>
        <v>0</v>
      </c>
      <c r="AG99" s="50">
        <f t="shared" si="25"/>
        <v>0</v>
      </c>
      <c r="AH99" s="50">
        <f t="shared" si="25"/>
        <v>0</v>
      </c>
      <c r="AI99" s="50">
        <f t="shared" si="25"/>
        <v>0</v>
      </c>
      <c r="AJ99" s="50">
        <f t="shared" si="25"/>
        <v>0</v>
      </c>
      <c r="AK99" s="50">
        <f>COUNTIF(F99:AJ99,1)</f>
        <v>0</v>
      </c>
    </row>
    <row r="100" spans="5:37" ht="13.5" hidden="1" customHeight="1">
      <c r="E100" s="48" t="s">
        <v>62</v>
      </c>
      <c r="F100" s="50">
        <f t="shared" si="24"/>
        <v>0</v>
      </c>
      <c r="G100" s="50">
        <f t="shared" si="24"/>
        <v>0</v>
      </c>
      <c r="H100" s="50">
        <f t="shared" si="24"/>
        <v>0</v>
      </c>
      <c r="I100" s="50">
        <f t="shared" si="24"/>
        <v>0</v>
      </c>
      <c r="J100" s="50">
        <f t="shared" si="24"/>
        <v>0</v>
      </c>
      <c r="K100" s="50">
        <f t="shared" si="24"/>
        <v>0</v>
      </c>
      <c r="L100" s="50">
        <f t="shared" si="24"/>
        <v>0</v>
      </c>
      <c r="M100" s="50">
        <f t="shared" si="24"/>
        <v>0</v>
      </c>
      <c r="N100" s="50">
        <f t="shared" si="24"/>
        <v>0</v>
      </c>
      <c r="O100" s="50">
        <f t="shared" si="24"/>
        <v>0</v>
      </c>
      <c r="P100" s="50">
        <f t="shared" si="24"/>
        <v>0</v>
      </c>
      <c r="Q100" s="50">
        <f t="shared" si="24"/>
        <v>0</v>
      </c>
      <c r="R100" s="50">
        <f t="shared" si="24"/>
        <v>0</v>
      </c>
      <c r="S100" s="50">
        <f t="shared" si="24"/>
        <v>0</v>
      </c>
      <c r="T100" s="50">
        <f t="shared" si="24"/>
        <v>0</v>
      </c>
      <c r="U100" s="50">
        <f t="shared" si="24"/>
        <v>0</v>
      </c>
      <c r="V100" s="50">
        <f t="shared" si="25"/>
        <v>0</v>
      </c>
      <c r="W100" s="50">
        <f t="shared" si="25"/>
        <v>0</v>
      </c>
      <c r="X100" s="50">
        <f t="shared" si="25"/>
        <v>0</v>
      </c>
      <c r="Y100" s="50">
        <f t="shared" si="25"/>
        <v>0</v>
      </c>
      <c r="Z100" s="50">
        <f t="shared" si="25"/>
        <v>0</v>
      </c>
      <c r="AA100" s="50">
        <f t="shared" si="25"/>
        <v>0</v>
      </c>
      <c r="AB100" s="50">
        <f t="shared" si="25"/>
        <v>0</v>
      </c>
      <c r="AC100" s="50">
        <f t="shared" si="25"/>
        <v>0</v>
      </c>
      <c r="AD100" s="50">
        <f t="shared" si="25"/>
        <v>0</v>
      </c>
      <c r="AE100" s="50">
        <f t="shared" si="25"/>
        <v>0</v>
      </c>
      <c r="AF100" s="50">
        <f t="shared" si="25"/>
        <v>0</v>
      </c>
      <c r="AG100" s="50">
        <f t="shared" si="25"/>
        <v>0</v>
      </c>
      <c r="AH100" s="50">
        <f t="shared" si="25"/>
        <v>0</v>
      </c>
      <c r="AI100" s="50">
        <f t="shared" si="25"/>
        <v>0</v>
      </c>
      <c r="AJ100" s="50">
        <f t="shared" si="25"/>
        <v>0</v>
      </c>
      <c r="AK100" s="50">
        <f>COUNTIF(F100:AJ100,1)</f>
        <v>0</v>
      </c>
    </row>
    <row r="101" spans="5:37" ht="13.5" hidden="1" customHeight="1">
      <c r="E101" s="48" t="s">
        <v>63</v>
      </c>
      <c r="F101" s="50">
        <f t="shared" si="24"/>
        <v>0</v>
      </c>
      <c r="G101" s="50">
        <f t="shared" si="24"/>
        <v>0</v>
      </c>
      <c r="H101" s="50">
        <f t="shared" si="24"/>
        <v>0</v>
      </c>
      <c r="I101" s="50">
        <f t="shared" si="24"/>
        <v>0</v>
      </c>
      <c r="J101" s="50">
        <f t="shared" si="24"/>
        <v>0</v>
      </c>
      <c r="K101" s="50">
        <f t="shared" si="24"/>
        <v>0</v>
      </c>
      <c r="L101" s="50">
        <f t="shared" si="24"/>
        <v>0</v>
      </c>
      <c r="M101" s="50">
        <f t="shared" si="24"/>
        <v>0</v>
      </c>
      <c r="N101" s="50">
        <f t="shared" si="24"/>
        <v>0</v>
      </c>
      <c r="O101" s="50">
        <f t="shared" si="24"/>
        <v>0</v>
      </c>
      <c r="P101" s="50">
        <f t="shared" si="24"/>
        <v>0</v>
      </c>
      <c r="Q101" s="50">
        <f t="shared" si="24"/>
        <v>0</v>
      </c>
      <c r="R101" s="50">
        <f t="shared" si="24"/>
        <v>0</v>
      </c>
      <c r="S101" s="50">
        <f t="shared" si="24"/>
        <v>0</v>
      </c>
      <c r="T101" s="50">
        <f t="shared" si="24"/>
        <v>0</v>
      </c>
      <c r="U101" s="50">
        <f t="shared" si="24"/>
        <v>0</v>
      </c>
      <c r="V101" s="50">
        <f t="shared" si="25"/>
        <v>0</v>
      </c>
      <c r="W101" s="50">
        <f t="shared" si="25"/>
        <v>0</v>
      </c>
      <c r="X101" s="50">
        <f t="shared" si="25"/>
        <v>0</v>
      </c>
      <c r="Y101" s="50">
        <f t="shared" si="25"/>
        <v>0</v>
      </c>
      <c r="Z101" s="50">
        <f t="shared" si="25"/>
        <v>0</v>
      </c>
      <c r="AA101" s="50">
        <f t="shared" si="25"/>
        <v>0</v>
      </c>
      <c r="AB101" s="50">
        <f t="shared" si="25"/>
        <v>0</v>
      </c>
      <c r="AC101" s="50">
        <f t="shared" si="25"/>
        <v>0</v>
      </c>
      <c r="AD101" s="50">
        <f t="shared" si="25"/>
        <v>0</v>
      </c>
      <c r="AE101" s="50">
        <f t="shared" si="25"/>
        <v>0</v>
      </c>
      <c r="AF101" s="50">
        <f t="shared" si="25"/>
        <v>0</v>
      </c>
      <c r="AG101" s="50">
        <f t="shared" si="25"/>
        <v>0</v>
      </c>
      <c r="AH101" s="50">
        <f t="shared" si="25"/>
        <v>0</v>
      </c>
      <c r="AI101" s="50">
        <f t="shared" si="25"/>
        <v>0</v>
      </c>
      <c r="AJ101" s="50">
        <f t="shared" si="25"/>
        <v>0</v>
      </c>
      <c r="AK101" s="50">
        <f>COUNTIF(F101:AJ101,1)</f>
        <v>0</v>
      </c>
    </row>
    <row r="102" spans="5:37" ht="13.5" hidden="1" customHeight="1">
      <c r="E102" s="48" t="s">
        <v>64</v>
      </c>
      <c r="F102" s="50">
        <f t="shared" si="24"/>
        <v>0</v>
      </c>
      <c r="G102" s="50">
        <f t="shared" si="24"/>
        <v>0</v>
      </c>
      <c r="H102" s="50">
        <f t="shared" si="24"/>
        <v>0</v>
      </c>
      <c r="I102" s="50">
        <f t="shared" si="24"/>
        <v>0</v>
      </c>
      <c r="J102" s="50">
        <f t="shared" si="24"/>
        <v>0</v>
      </c>
      <c r="K102" s="50">
        <f t="shared" si="24"/>
        <v>0</v>
      </c>
      <c r="L102" s="50">
        <f t="shared" si="24"/>
        <v>0</v>
      </c>
      <c r="M102" s="50">
        <f t="shared" si="24"/>
        <v>0</v>
      </c>
      <c r="N102" s="50">
        <f t="shared" si="24"/>
        <v>0</v>
      </c>
      <c r="O102" s="50">
        <f t="shared" si="24"/>
        <v>0</v>
      </c>
      <c r="P102" s="50">
        <f t="shared" si="24"/>
        <v>0</v>
      </c>
      <c r="Q102" s="50">
        <f t="shared" si="24"/>
        <v>0</v>
      </c>
      <c r="R102" s="50">
        <f t="shared" si="24"/>
        <v>0</v>
      </c>
      <c r="S102" s="50">
        <f t="shared" si="24"/>
        <v>0</v>
      </c>
      <c r="T102" s="50">
        <f t="shared" si="24"/>
        <v>0</v>
      </c>
      <c r="U102" s="50">
        <f t="shared" si="24"/>
        <v>0</v>
      </c>
      <c r="V102" s="50">
        <f t="shared" si="25"/>
        <v>0</v>
      </c>
      <c r="W102" s="50">
        <f t="shared" si="25"/>
        <v>0</v>
      </c>
      <c r="X102" s="50">
        <f t="shared" si="25"/>
        <v>0</v>
      </c>
      <c r="Y102" s="50">
        <f t="shared" si="25"/>
        <v>0</v>
      </c>
      <c r="Z102" s="50">
        <f t="shared" si="25"/>
        <v>0</v>
      </c>
      <c r="AA102" s="50">
        <f t="shared" si="25"/>
        <v>0</v>
      </c>
      <c r="AB102" s="50">
        <f t="shared" si="25"/>
        <v>0</v>
      </c>
      <c r="AC102" s="50">
        <f t="shared" si="25"/>
        <v>0</v>
      </c>
      <c r="AD102" s="50">
        <f t="shared" si="25"/>
        <v>0</v>
      </c>
      <c r="AE102" s="50">
        <f t="shared" si="25"/>
        <v>0</v>
      </c>
      <c r="AF102" s="50">
        <f t="shared" si="25"/>
        <v>0</v>
      </c>
      <c r="AG102" s="50">
        <f t="shared" si="25"/>
        <v>0</v>
      </c>
      <c r="AH102" s="50">
        <f t="shared" si="25"/>
        <v>0</v>
      </c>
      <c r="AI102" s="50">
        <f t="shared" si="25"/>
        <v>0</v>
      </c>
      <c r="AJ102" s="50">
        <f t="shared" si="25"/>
        <v>0</v>
      </c>
      <c r="AK102" s="50">
        <f>COUNTIF(F102:AJ102,1)</f>
        <v>0</v>
      </c>
    </row>
    <row r="103" spans="5:37" ht="13.5" hidden="1" customHeight="1">
      <c r="E103" s="48" t="s">
        <v>65</v>
      </c>
      <c r="F103" s="50">
        <f t="shared" si="24"/>
        <v>0</v>
      </c>
      <c r="G103" s="50">
        <f t="shared" si="24"/>
        <v>0</v>
      </c>
      <c r="H103" s="50">
        <f t="shared" si="24"/>
        <v>0</v>
      </c>
      <c r="I103" s="50">
        <f t="shared" si="24"/>
        <v>0</v>
      </c>
      <c r="J103" s="50">
        <f t="shared" si="24"/>
        <v>0</v>
      </c>
      <c r="K103" s="50">
        <f t="shared" si="24"/>
        <v>0</v>
      </c>
      <c r="L103" s="50">
        <f t="shared" si="24"/>
        <v>0</v>
      </c>
      <c r="M103" s="50">
        <f t="shared" si="24"/>
        <v>0</v>
      </c>
      <c r="N103" s="50">
        <f t="shared" si="24"/>
        <v>0</v>
      </c>
      <c r="O103" s="50">
        <f t="shared" si="24"/>
        <v>0</v>
      </c>
      <c r="P103" s="50">
        <f t="shared" si="24"/>
        <v>0</v>
      </c>
      <c r="Q103" s="50">
        <f t="shared" si="24"/>
        <v>0</v>
      </c>
      <c r="R103" s="50">
        <f t="shared" si="24"/>
        <v>0</v>
      </c>
      <c r="S103" s="50">
        <f t="shared" si="24"/>
        <v>0</v>
      </c>
      <c r="T103" s="50">
        <f t="shared" si="24"/>
        <v>0</v>
      </c>
      <c r="U103" s="50">
        <f t="shared" si="24"/>
        <v>0</v>
      </c>
      <c r="V103" s="50">
        <f t="shared" si="25"/>
        <v>0</v>
      </c>
      <c r="W103" s="50">
        <f t="shared" si="25"/>
        <v>0</v>
      </c>
      <c r="X103" s="50">
        <f t="shared" si="25"/>
        <v>0</v>
      </c>
      <c r="Y103" s="50">
        <f t="shared" si="25"/>
        <v>0</v>
      </c>
      <c r="Z103" s="50">
        <f t="shared" si="25"/>
        <v>0</v>
      </c>
      <c r="AA103" s="50">
        <f t="shared" si="25"/>
        <v>0</v>
      </c>
      <c r="AB103" s="50">
        <f t="shared" si="25"/>
        <v>0</v>
      </c>
      <c r="AC103" s="50">
        <f t="shared" si="25"/>
        <v>0</v>
      </c>
      <c r="AD103" s="50">
        <f t="shared" si="25"/>
        <v>0</v>
      </c>
      <c r="AE103" s="50">
        <f t="shared" si="25"/>
        <v>0</v>
      </c>
      <c r="AF103" s="50">
        <f t="shared" si="25"/>
        <v>0</v>
      </c>
      <c r="AG103" s="50">
        <f t="shared" si="25"/>
        <v>0</v>
      </c>
      <c r="AH103" s="50">
        <f t="shared" si="25"/>
        <v>0</v>
      </c>
      <c r="AI103" s="50">
        <f t="shared" si="25"/>
        <v>0</v>
      </c>
      <c r="AJ103" s="50">
        <f t="shared" si="25"/>
        <v>0</v>
      </c>
      <c r="AK103" s="50">
        <f>COUNTIF(F103:AJ103,1)</f>
        <v>0</v>
      </c>
    </row>
    <row r="104" spans="5:37" ht="13.5" hidden="1" customHeight="1">
      <c r="E104" s="48" t="s">
        <v>66</v>
      </c>
      <c r="F104" s="50">
        <f t="shared" si="24"/>
        <v>0</v>
      </c>
      <c r="G104" s="50">
        <f t="shared" si="24"/>
        <v>0</v>
      </c>
      <c r="H104" s="50">
        <f t="shared" si="24"/>
        <v>0</v>
      </c>
      <c r="I104" s="50">
        <f t="shared" si="24"/>
        <v>0</v>
      </c>
      <c r="J104" s="50">
        <f t="shared" si="24"/>
        <v>0</v>
      </c>
      <c r="K104" s="50">
        <f t="shared" si="24"/>
        <v>0</v>
      </c>
      <c r="L104" s="50">
        <f t="shared" si="24"/>
        <v>0</v>
      </c>
      <c r="M104" s="50">
        <f t="shared" si="24"/>
        <v>0</v>
      </c>
      <c r="N104" s="50">
        <f t="shared" si="24"/>
        <v>0</v>
      </c>
      <c r="O104" s="50">
        <f t="shared" si="24"/>
        <v>0</v>
      </c>
      <c r="P104" s="50">
        <f t="shared" si="24"/>
        <v>0</v>
      </c>
      <c r="Q104" s="50">
        <f t="shared" si="24"/>
        <v>0</v>
      </c>
      <c r="R104" s="50">
        <f t="shared" si="24"/>
        <v>0</v>
      </c>
      <c r="S104" s="50">
        <f t="shared" si="24"/>
        <v>0</v>
      </c>
      <c r="T104" s="50">
        <f t="shared" si="24"/>
        <v>0</v>
      </c>
      <c r="U104" s="50">
        <f t="shared" si="24"/>
        <v>0</v>
      </c>
      <c r="V104" s="50">
        <f t="shared" si="25"/>
        <v>0</v>
      </c>
      <c r="W104" s="50">
        <f t="shared" si="25"/>
        <v>0</v>
      </c>
      <c r="X104" s="50">
        <f t="shared" si="25"/>
        <v>0</v>
      </c>
      <c r="Y104" s="50">
        <f t="shared" si="25"/>
        <v>0</v>
      </c>
      <c r="Z104" s="50">
        <f t="shared" si="25"/>
        <v>0</v>
      </c>
      <c r="AA104" s="50">
        <f t="shared" si="25"/>
        <v>0</v>
      </c>
      <c r="AB104" s="50">
        <f t="shared" si="25"/>
        <v>0</v>
      </c>
      <c r="AC104" s="50">
        <f t="shared" si="25"/>
        <v>0</v>
      </c>
      <c r="AD104" s="50">
        <f t="shared" si="25"/>
        <v>0</v>
      </c>
      <c r="AE104" s="50">
        <f t="shared" si="25"/>
        <v>0</v>
      </c>
      <c r="AF104" s="50">
        <f t="shared" si="25"/>
        <v>0</v>
      </c>
      <c r="AG104" s="50">
        <f t="shared" si="25"/>
        <v>0</v>
      </c>
      <c r="AH104" s="50">
        <f t="shared" si="25"/>
        <v>0</v>
      </c>
      <c r="AI104" s="50">
        <f t="shared" si="25"/>
        <v>0</v>
      </c>
      <c r="AJ104" s="50">
        <f t="shared" si="25"/>
        <v>0</v>
      </c>
      <c r="AK104" s="50">
        <f t="shared" si="26"/>
        <v>0</v>
      </c>
    </row>
    <row r="105" spans="5:37" ht="13.5" hidden="1" customHeight="1">
      <c r="E105" s="48" t="s">
        <v>67</v>
      </c>
      <c r="F105" s="50">
        <f t="shared" si="24"/>
        <v>0</v>
      </c>
      <c r="G105" s="50">
        <f t="shared" si="24"/>
        <v>0</v>
      </c>
      <c r="H105" s="50">
        <f t="shared" si="24"/>
        <v>0</v>
      </c>
      <c r="I105" s="50">
        <f t="shared" si="24"/>
        <v>0</v>
      </c>
      <c r="J105" s="50">
        <f t="shared" si="24"/>
        <v>0</v>
      </c>
      <c r="K105" s="50">
        <f t="shared" si="24"/>
        <v>0</v>
      </c>
      <c r="L105" s="50">
        <f t="shared" si="24"/>
        <v>0</v>
      </c>
      <c r="M105" s="50">
        <f t="shared" si="24"/>
        <v>0</v>
      </c>
      <c r="N105" s="50">
        <f t="shared" si="24"/>
        <v>0</v>
      </c>
      <c r="O105" s="50">
        <f t="shared" si="24"/>
        <v>0</v>
      </c>
      <c r="P105" s="50">
        <f t="shared" si="24"/>
        <v>0</v>
      </c>
      <c r="Q105" s="50">
        <f t="shared" si="24"/>
        <v>0</v>
      </c>
      <c r="R105" s="50">
        <f t="shared" si="24"/>
        <v>0</v>
      </c>
      <c r="S105" s="50">
        <f t="shared" si="24"/>
        <v>0</v>
      </c>
      <c r="T105" s="50">
        <f t="shared" si="24"/>
        <v>0</v>
      </c>
      <c r="U105" s="50">
        <f t="shared" si="24"/>
        <v>0</v>
      </c>
      <c r="V105" s="50">
        <f t="shared" si="25"/>
        <v>0</v>
      </c>
      <c r="W105" s="50">
        <f t="shared" si="25"/>
        <v>0</v>
      </c>
      <c r="X105" s="50">
        <f t="shared" si="25"/>
        <v>0</v>
      </c>
      <c r="Y105" s="50">
        <f t="shared" si="25"/>
        <v>0</v>
      </c>
      <c r="Z105" s="50">
        <f t="shared" si="25"/>
        <v>0</v>
      </c>
      <c r="AA105" s="50">
        <f t="shared" si="25"/>
        <v>0</v>
      </c>
      <c r="AB105" s="50">
        <f t="shared" si="25"/>
        <v>0</v>
      </c>
      <c r="AC105" s="50">
        <f t="shared" si="25"/>
        <v>0</v>
      </c>
      <c r="AD105" s="50">
        <f t="shared" si="25"/>
        <v>0</v>
      </c>
      <c r="AE105" s="50">
        <f t="shared" si="25"/>
        <v>0</v>
      </c>
      <c r="AF105" s="50">
        <f t="shared" si="25"/>
        <v>0</v>
      </c>
      <c r="AG105" s="50">
        <f t="shared" si="25"/>
        <v>0</v>
      </c>
      <c r="AH105" s="50">
        <f t="shared" si="25"/>
        <v>0</v>
      </c>
      <c r="AI105" s="50">
        <f t="shared" si="25"/>
        <v>0</v>
      </c>
      <c r="AJ105" s="50">
        <f t="shared" si="25"/>
        <v>0</v>
      </c>
      <c r="AK105" s="50">
        <f t="shared" si="26"/>
        <v>0</v>
      </c>
    </row>
    <row r="106" spans="5:37" ht="13.5" hidden="1" customHeight="1">
      <c r="E106" s="48" t="s">
        <v>68</v>
      </c>
      <c r="F106" s="50">
        <f t="shared" si="24"/>
        <v>0</v>
      </c>
      <c r="G106" s="50">
        <f t="shared" si="24"/>
        <v>0</v>
      </c>
      <c r="H106" s="50">
        <f t="shared" si="24"/>
        <v>0</v>
      </c>
      <c r="I106" s="50">
        <f t="shared" si="24"/>
        <v>0</v>
      </c>
      <c r="J106" s="50">
        <f t="shared" si="24"/>
        <v>0</v>
      </c>
      <c r="K106" s="50">
        <f t="shared" si="24"/>
        <v>0</v>
      </c>
      <c r="L106" s="50">
        <f t="shared" si="24"/>
        <v>0</v>
      </c>
      <c r="M106" s="50">
        <f t="shared" si="24"/>
        <v>0</v>
      </c>
      <c r="N106" s="50">
        <f t="shared" si="24"/>
        <v>0</v>
      </c>
      <c r="O106" s="50">
        <f t="shared" si="24"/>
        <v>0</v>
      </c>
      <c r="P106" s="50">
        <f t="shared" si="24"/>
        <v>0</v>
      </c>
      <c r="Q106" s="50">
        <f t="shared" si="24"/>
        <v>0</v>
      </c>
      <c r="R106" s="50">
        <f t="shared" si="24"/>
        <v>0</v>
      </c>
      <c r="S106" s="50">
        <f t="shared" si="24"/>
        <v>0</v>
      </c>
      <c r="T106" s="50">
        <f t="shared" si="24"/>
        <v>0</v>
      </c>
      <c r="U106" s="50">
        <f t="shared" ref="U106:AJ106" si="27">IF(COUNTIF(V$11:V$30,$E106)=0,0,1)</f>
        <v>0</v>
      </c>
      <c r="V106" s="50">
        <f t="shared" si="27"/>
        <v>0</v>
      </c>
      <c r="W106" s="50">
        <f t="shared" si="27"/>
        <v>0</v>
      </c>
      <c r="X106" s="50">
        <f t="shared" si="27"/>
        <v>0</v>
      </c>
      <c r="Y106" s="50">
        <f t="shared" si="27"/>
        <v>0</v>
      </c>
      <c r="Z106" s="50">
        <f t="shared" si="27"/>
        <v>0</v>
      </c>
      <c r="AA106" s="50">
        <f t="shared" si="27"/>
        <v>0</v>
      </c>
      <c r="AB106" s="50">
        <f t="shared" si="27"/>
        <v>0</v>
      </c>
      <c r="AC106" s="50">
        <f t="shared" si="27"/>
        <v>0</v>
      </c>
      <c r="AD106" s="50">
        <f t="shared" si="27"/>
        <v>0</v>
      </c>
      <c r="AE106" s="50">
        <f t="shared" si="27"/>
        <v>0</v>
      </c>
      <c r="AF106" s="50">
        <f t="shared" si="27"/>
        <v>0</v>
      </c>
      <c r="AG106" s="50">
        <f t="shared" si="27"/>
        <v>0</v>
      </c>
      <c r="AH106" s="50">
        <f t="shared" si="27"/>
        <v>0</v>
      </c>
      <c r="AI106" s="50">
        <f t="shared" si="27"/>
        <v>0</v>
      </c>
      <c r="AJ106" s="50">
        <f t="shared" si="27"/>
        <v>0</v>
      </c>
      <c r="AK106" s="50">
        <f t="shared" si="26"/>
        <v>0</v>
      </c>
    </row>
    <row r="107" spans="5:37" ht="13.5" customHeight="1"/>
  </sheetData>
  <sheetProtection formatCells="0"/>
  <mergeCells count="504">
    <mergeCell ref="BF37:BF38"/>
    <mergeCell ref="BF39:BF40"/>
    <mergeCell ref="BF41:BF42"/>
    <mergeCell ref="BF43:BF44"/>
    <mergeCell ref="BF45:BF46"/>
    <mergeCell ref="BF47:BF48"/>
    <mergeCell ref="BF49:BF50"/>
    <mergeCell ref="BF51:BF52"/>
    <mergeCell ref="BF53:BF54"/>
    <mergeCell ref="BF3:BG3"/>
    <mergeCell ref="BF5:BG5"/>
    <mergeCell ref="BF7:BF8"/>
    <mergeCell ref="BF9:BF10"/>
    <mergeCell ref="BF11:BF12"/>
    <mergeCell ref="BF13:BF14"/>
    <mergeCell ref="BF15:BF16"/>
    <mergeCell ref="BF17:BF18"/>
    <mergeCell ref="BF19:BF20"/>
    <mergeCell ref="AR63:AT63"/>
    <mergeCell ref="AR55:AT56"/>
    <mergeCell ref="AU55:AU56"/>
    <mergeCell ref="AV55:AV56"/>
    <mergeCell ref="AW55:AW56"/>
    <mergeCell ref="AX55:AX56"/>
    <mergeCell ref="AY55:AY56"/>
    <mergeCell ref="AZ55:AZ56"/>
    <mergeCell ref="AZ53:AZ54"/>
    <mergeCell ref="AR62:AT62"/>
    <mergeCell ref="BA53:BA54"/>
    <mergeCell ref="BB53:BB54"/>
    <mergeCell ref="BC53:BC54"/>
    <mergeCell ref="BD53:BD54"/>
    <mergeCell ref="BE53:BE54"/>
    <mergeCell ref="BG53:BG54"/>
    <mergeCell ref="AT51:AT52"/>
    <mergeCell ref="AU51:AU52"/>
    <mergeCell ref="AV51:AV52"/>
    <mergeCell ref="AW51:AW52"/>
    <mergeCell ref="AX51:AX52"/>
    <mergeCell ref="AY51:AY52"/>
    <mergeCell ref="AZ51:AZ52"/>
    <mergeCell ref="BA51:BA52"/>
    <mergeCell ref="BB51:BB52"/>
    <mergeCell ref="BC51:BC52"/>
    <mergeCell ref="BD51:BD52"/>
    <mergeCell ref="BE51:BE52"/>
    <mergeCell ref="BG51:BG52"/>
    <mergeCell ref="BD57:BD58"/>
    <mergeCell ref="BE57:BE58"/>
    <mergeCell ref="BG57:BG58"/>
    <mergeCell ref="AZ57:AZ58"/>
    <mergeCell ref="BA57:BA58"/>
    <mergeCell ref="BB57:BB58"/>
    <mergeCell ref="BC57:BC58"/>
    <mergeCell ref="BA55:BA56"/>
    <mergeCell ref="BB55:BB56"/>
    <mergeCell ref="BC55:BC56"/>
    <mergeCell ref="BD55:BD56"/>
    <mergeCell ref="BE55:BE56"/>
    <mergeCell ref="BG55:BG56"/>
    <mergeCell ref="BF55:BF56"/>
    <mergeCell ref="BF57:BF58"/>
    <mergeCell ref="C50:F50"/>
    <mergeCell ref="AR59:AT59"/>
    <mergeCell ref="A52:E55"/>
    <mergeCell ref="W52:Y52"/>
    <mergeCell ref="AR60:AT60"/>
    <mergeCell ref="W53:Y53"/>
    <mergeCell ref="AR61:AT61"/>
    <mergeCell ref="AX57:AX58"/>
    <mergeCell ref="AY57:AY58"/>
    <mergeCell ref="AS49:AS50"/>
    <mergeCell ref="AT49:AT50"/>
    <mergeCell ref="AU49:AU50"/>
    <mergeCell ref="AV49:AV50"/>
    <mergeCell ref="AW49:AW50"/>
    <mergeCell ref="W54:Y54"/>
    <mergeCell ref="AS53:AS54"/>
    <mergeCell ref="AT53:AT54"/>
    <mergeCell ref="AU53:AU54"/>
    <mergeCell ref="AV53:AV54"/>
    <mergeCell ref="AW53:AW54"/>
    <mergeCell ref="AX53:AX54"/>
    <mergeCell ref="AY53:AY54"/>
    <mergeCell ref="W55:Y55"/>
    <mergeCell ref="BE47:BE48"/>
    <mergeCell ref="BG47:BG48"/>
    <mergeCell ref="C48:D48"/>
    <mergeCell ref="C49:D49"/>
    <mergeCell ref="AR57:AT58"/>
    <mergeCell ref="AU57:AU58"/>
    <mergeCell ref="AV57:AV58"/>
    <mergeCell ref="AW57:AW58"/>
    <mergeCell ref="AW47:AW48"/>
    <mergeCell ref="AX47:AX48"/>
    <mergeCell ref="AY47:AY48"/>
    <mergeCell ref="AZ47:AZ48"/>
    <mergeCell ref="BA47:BA48"/>
    <mergeCell ref="BB47:BB48"/>
    <mergeCell ref="AX49:AX50"/>
    <mergeCell ref="AY49:AY50"/>
    <mergeCell ref="AZ49:AZ50"/>
    <mergeCell ref="BA49:BA50"/>
    <mergeCell ref="BB49:BB50"/>
    <mergeCell ref="BC49:BC50"/>
    <mergeCell ref="BD49:BD50"/>
    <mergeCell ref="BE49:BE50"/>
    <mergeCell ref="BG49:BG50"/>
    <mergeCell ref="AS51:AS52"/>
    <mergeCell ref="BC45:BC46"/>
    <mergeCell ref="BD45:BD46"/>
    <mergeCell ref="BE45:BE46"/>
    <mergeCell ref="BG45:BG46"/>
    <mergeCell ref="C46:D46"/>
    <mergeCell ref="C47:D47"/>
    <mergeCell ref="AS47:AS48"/>
    <mergeCell ref="AT47:AT48"/>
    <mergeCell ref="AU47:AU48"/>
    <mergeCell ref="AV47:AV48"/>
    <mergeCell ref="AW45:AW46"/>
    <mergeCell ref="AX45:AX46"/>
    <mergeCell ref="AY45:AY46"/>
    <mergeCell ref="AZ45:AZ46"/>
    <mergeCell ref="BA45:BA46"/>
    <mergeCell ref="BB45:BB46"/>
    <mergeCell ref="AN45:AN47"/>
    <mergeCell ref="AO45:AO47"/>
    <mergeCell ref="AS45:AS46"/>
    <mergeCell ref="AT45:AT46"/>
    <mergeCell ref="AU45:AU46"/>
    <mergeCell ref="AV45:AV46"/>
    <mergeCell ref="BC47:BC48"/>
    <mergeCell ref="BD47:BD48"/>
    <mergeCell ref="BD43:BD44"/>
    <mergeCell ref="BE43:BE44"/>
    <mergeCell ref="BG43:BG44"/>
    <mergeCell ref="C44:D44"/>
    <mergeCell ref="AV43:AV44"/>
    <mergeCell ref="AW43:AW44"/>
    <mergeCell ref="AX43:AX44"/>
    <mergeCell ref="AY43:AY44"/>
    <mergeCell ref="AZ43:AZ44"/>
    <mergeCell ref="BA43:BA44"/>
    <mergeCell ref="BE41:BE42"/>
    <mergeCell ref="BG41:BG42"/>
    <mergeCell ref="C42:D42"/>
    <mergeCell ref="AM42:AM44"/>
    <mergeCell ref="AN42:AN44"/>
    <mergeCell ref="AO42:AO44"/>
    <mergeCell ref="C43:D43"/>
    <mergeCell ref="AS43:AS44"/>
    <mergeCell ref="AT43:AT44"/>
    <mergeCell ref="AU43:AU44"/>
    <mergeCell ref="AY41:AY42"/>
    <mergeCell ref="AZ41:AZ42"/>
    <mergeCell ref="BA41:BA42"/>
    <mergeCell ref="BB41:BB42"/>
    <mergeCell ref="BC41:BC42"/>
    <mergeCell ref="BD41:BD42"/>
    <mergeCell ref="AS41:AS42"/>
    <mergeCell ref="AT41:AT42"/>
    <mergeCell ref="AU41:AU42"/>
    <mergeCell ref="AV41:AV42"/>
    <mergeCell ref="AW41:AW42"/>
    <mergeCell ref="AX41:AX42"/>
    <mergeCell ref="BB43:BB44"/>
    <mergeCell ref="BC43:BC44"/>
    <mergeCell ref="BA39:BA40"/>
    <mergeCell ref="BB39:BB40"/>
    <mergeCell ref="BC39:BC40"/>
    <mergeCell ref="BD39:BD40"/>
    <mergeCell ref="BE39:BE40"/>
    <mergeCell ref="BG39:BG40"/>
    <mergeCell ref="AU39:AU40"/>
    <mergeCell ref="AV39:AV40"/>
    <mergeCell ref="AW39:AW40"/>
    <mergeCell ref="AX39:AX40"/>
    <mergeCell ref="AY39:AY40"/>
    <mergeCell ref="AZ39:AZ40"/>
    <mergeCell ref="BE37:BE38"/>
    <mergeCell ref="BG37:BG38"/>
    <mergeCell ref="C38:D38"/>
    <mergeCell ref="C39:D39"/>
    <mergeCell ref="AM39:AM41"/>
    <mergeCell ref="AN39:AN41"/>
    <mergeCell ref="AO39:AO41"/>
    <mergeCell ref="AR39:AR48"/>
    <mergeCell ref="AS39:AS40"/>
    <mergeCell ref="AT39:AT40"/>
    <mergeCell ref="AY37:AY38"/>
    <mergeCell ref="AZ37:AZ38"/>
    <mergeCell ref="BA37:BA38"/>
    <mergeCell ref="BB37:BB38"/>
    <mergeCell ref="BC37:BC38"/>
    <mergeCell ref="BD37:BD38"/>
    <mergeCell ref="AS37:AS38"/>
    <mergeCell ref="AT37:AT38"/>
    <mergeCell ref="AU37:AU38"/>
    <mergeCell ref="AV37:AV38"/>
    <mergeCell ref="AW37:AW38"/>
    <mergeCell ref="AX37:AX38"/>
    <mergeCell ref="AL36:AL47"/>
    <mergeCell ref="AM36:AM38"/>
    <mergeCell ref="BB35:BB36"/>
    <mergeCell ref="BC35:BC36"/>
    <mergeCell ref="BD35:BD36"/>
    <mergeCell ref="BE35:BE36"/>
    <mergeCell ref="BG35:BG36"/>
    <mergeCell ref="AU35:AU36"/>
    <mergeCell ref="AV35:AV36"/>
    <mergeCell ref="AW35:AW36"/>
    <mergeCell ref="AX35:AX36"/>
    <mergeCell ref="AY35:AY36"/>
    <mergeCell ref="AZ35:AZ36"/>
    <mergeCell ref="BA35:BA36"/>
    <mergeCell ref="BF35:BF36"/>
    <mergeCell ref="A35:B36"/>
    <mergeCell ref="C35:D36"/>
    <mergeCell ref="E35:E36"/>
    <mergeCell ref="F35:F36"/>
    <mergeCell ref="G35:AK35"/>
    <mergeCell ref="AS35:AS36"/>
    <mergeCell ref="AT35:AT36"/>
    <mergeCell ref="AX33:AX34"/>
    <mergeCell ref="AY33:AY34"/>
    <mergeCell ref="AN36:AN38"/>
    <mergeCell ref="AO36:AO38"/>
    <mergeCell ref="A37:B50"/>
    <mergeCell ref="C37:D37"/>
    <mergeCell ref="C40:D40"/>
    <mergeCell ref="C41:D41"/>
    <mergeCell ref="C45:D45"/>
    <mergeCell ref="AM45:AM47"/>
    <mergeCell ref="A33:F33"/>
    <mergeCell ref="AS33:AS34"/>
    <mergeCell ref="AT33:AT34"/>
    <mergeCell ref="AU33:AU34"/>
    <mergeCell ref="AV33:AV34"/>
    <mergeCell ref="AW33:AW34"/>
    <mergeCell ref="AR49:AR54"/>
    <mergeCell ref="AS27:AS28"/>
    <mergeCell ref="AT27:AT28"/>
    <mergeCell ref="AU27:AU28"/>
    <mergeCell ref="AV27:AV28"/>
    <mergeCell ref="AW27:AW28"/>
    <mergeCell ref="AX27:AX28"/>
    <mergeCell ref="AY27:AY28"/>
    <mergeCell ref="AZ27:AZ28"/>
    <mergeCell ref="AS23:AS24"/>
    <mergeCell ref="AT23:AT24"/>
    <mergeCell ref="AU23:AU24"/>
    <mergeCell ref="AV23:AV24"/>
    <mergeCell ref="AW23:AW24"/>
    <mergeCell ref="AZ33:AZ34"/>
    <mergeCell ref="B31:F31"/>
    <mergeCell ref="AS31:AS32"/>
    <mergeCell ref="AT31:AT32"/>
    <mergeCell ref="AU31:AU32"/>
    <mergeCell ref="AV31:AV32"/>
    <mergeCell ref="AW31:AW32"/>
    <mergeCell ref="AW29:AW30"/>
    <mergeCell ref="AX29:AX30"/>
    <mergeCell ref="AY29:AY30"/>
    <mergeCell ref="A32:F32"/>
    <mergeCell ref="AR29:AR38"/>
    <mergeCell ref="AS29:AS30"/>
    <mergeCell ref="AT29:AT30"/>
    <mergeCell ref="AU29:AU30"/>
    <mergeCell ref="AV29:AV30"/>
    <mergeCell ref="AX31:AX32"/>
    <mergeCell ref="AY31:AY32"/>
    <mergeCell ref="AZ31:AZ32"/>
    <mergeCell ref="A11:A31"/>
    <mergeCell ref="AS11:AS12"/>
    <mergeCell ref="AT11:AT12"/>
    <mergeCell ref="AU11:AU12"/>
    <mergeCell ref="AV11:AV12"/>
    <mergeCell ref="AZ29:AZ30"/>
    <mergeCell ref="BA29:BA30"/>
    <mergeCell ref="BB29:BB30"/>
    <mergeCell ref="BD31:BD32"/>
    <mergeCell ref="BE31:BE32"/>
    <mergeCell ref="BG31:BG32"/>
    <mergeCell ref="BA31:BA32"/>
    <mergeCell ref="BB31:BB32"/>
    <mergeCell ref="BC31:BC32"/>
    <mergeCell ref="BF29:BF30"/>
    <mergeCell ref="BF31:BF32"/>
    <mergeCell ref="BD33:BD34"/>
    <mergeCell ref="BE33:BE34"/>
    <mergeCell ref="BG33:BG34"/>
    <mergeCell ref="BA33:BA34"/>
    <mergeCell ref="BB33:BB34"/>
    <mergeCell ref="BC33:BC34"/>
    <mergeCell ref="BB25:BB26"/>
    <mergeCell ref="BC25:BC26"/>
    <mergeCell ref="BD25:BD26"/>
    <mergeCell ref="BE25:BE26"/>
    <mergeCell ref="BB27:BB28"/>
    <mergeCell ref="BC27:BC28"/>
    <mergeCell ref="BD27:BD28"/>
    <mergeCell ref="BE27:BE28"/>
    <mergeCell ref="BG27:BG28"/>
    <mergeCell ref="BA27:BA28"/>
    <mergeCell ref="BC29:BC30"/>
    <mergeCell ref="BD29:BD30"/>
    <mergeCell ref="BE29:BE30"/>
    <mergeCell ref="BG29:BG30"/>
    <mergeCell ref="BF25:BF26"/>
    <mergeCell ref="BF27:BF28"/>
    <mergeCell ref="BF33:BF34"/>
    <mergeCell ref="BD23:BD24"/>
    <mergeCell ref="BE23:BE24"/>
    <mergeCell ref="BG23:BG24"/>
    <mergeCell ref="AS25:AS26"/>
    <mergeCell ref="AT25:AT26"/>
    <mergeCell ref="AU25:AU26"/>
    <mergeCell ref="AV25:AV26"/>
    <mergeCell ref="AW25:AW26"/>
    <mergeCell ref="AX25:AX26"/>
    <mergeCell ref="AY25:AY26"/>
    <mergeCell ref="AX23:AX24"/>
    <mergeCell ref="AY23:AY24"/>
    <mergeCell ref="AZ23:AZ24"/>
    <mergeCell ref="BA23:BA24"/>
    <mergeCell ref="BB23:BB24"/>
    <mergeCell ref="BC23:BC24"/>
    <mergeCell ref="BG25:BG26"/>
    <mergeCell ref="AZ25:AZ26"/>
    <mergeCell ref="BA25:BA26"/>
    <mergeCell ref="BF23:BF24"/>
    <mergeCell ref="BB19:BB20"/>
    <mergeCell ref="BC19:BC20"/>
    <mergeCell ref="BD19:BD20"/>
    <mergeCell ref="BE19:BE20"/>
    <mergeCell ref="BB21:BB22"/>
    <mergeCell ref="BC21:BC22"/>
    <mergeCell ref="BD21:BD22"/>
    <mergeCell ref="BE21:BE22"/>
    <mergeCell ref="BG21:BG22"/>
    <mergeCell ref="BF21:BF22"/>
    <mergeCell ref="AT21:AT22"/>
    <mergeCell ref="AU21:AU22"/>
    <mergeCell ref="AV21:AV22"/>
    <mergeCell ref="AW21:AW22"/>
    <mergeCell ref="AX21:AX22"/>
    <mergeCell ref="AY21:AY22"/>
    <mergeCell ref="AZ21:AZ22"/>
    <mergeCell ref="BA21:BA22"/>
    <mergeCell ref="AZ19:AZ20"/>
    <mergeCell ref="BA19:BA20"/>
    <mergeCell ref="BE17:BE18"/>
    <mergeCell ref="BG17:BG18"/>
    <mergeCell ref="AR19:AR28"/>
    <mergeCell ref="AS19:AS20"/>
    <mergeCell ref="AT19:AT20"/>
    <mergeCell ref="AU19:AU20"/>
    <mergeCell ref="AV19:AV20"/>
    <mergeCell ref="AW19:AW20"/>
    <mergeCell ref="AX19:AX20"/>
    <mergeCell ref="AY19:AY20"/>
    <mergeCell ref="AY17:AY18"/>
    <mergeCell ref="AZ17:AZ18"/>
    <mergeCell ref="BA17:BA18"/>
    <mergeCell ref="BB17:BB18"/>
    <mergeCell ref="BC17:BC18"/>
    <mergeCell ref="BD17:BD18"/>
    <mergeCell ref="AS17:AS18"/>
    <mergeCell ref="AT17:AT18"/>
    <mergeCell ref="AU17:AU18"/>
    <mergeCell ref="AV17:AV18"/>
    <mergeCell ref="AW17:AW18"/>
    <mergeCell ref="AX17:AX18"/>
    <mergeCell ref="BG19:BG20"/>
    <mergeCell ref="AS21:AS22"/>
    <mergeCell ref="BI11:BL11"/>
    <mergeCell ref="BN12:BN15"/>
    <mergeCell ref="BD13:BD14"/>
    <mergeCell ref="BE13:BE14"/>
    <mergeCell ref="BO12:BO15"/>
    <mergeCell ref="BE15:BE16"/>
    <mergeCell ref="BG15:BG16"/>
    <mergeCell ref="AX11:AX12"/>
    <mergeCell ref="AY11:AY12"/>
    <mergeCell ref="AZ11:AZ12"/>
    <mergeCell ref="BA11:BA12"/>
    <mergeCell ref="BB11:BB12"/>
    <mergeCell ref="BC11:BC12"/>
    <mergeCell ref="BG13:BG14"/>
    <mergeCell ref="AZ13:AZ14"/>
    <mergeCell ref="BA13:BA14"/>
    <mergeCell ref="BB13:BB14"/>
    <mergeCell ref="AZ15:AZ16"/>
    <mergeCell ref="BA15:BA16"/>
    <mergeCell ref="BB15:BB16"/>
    <mergeCell ref="AX15:AX16"/>
    <mergeCell ref="AX13:AX14"/>
    <mergeCell ref="AY13:AY14"/>
    <mergeCell ref="AY15:AY16"/>
    <mergeCell ref="AU13:AU14"/>
    <mergeCell ref="AV13:AV14"/>
    <mergeCell ref="AT7:AT8"/>
    <mergeCell ref="AU7:AU8"/>
    <mergeCell ref="AV7:AV8"/>
    <mergeCell ref="BE9:BE10"/>
    <mergeCell ref="BG9:BG10"/>
    <mergeCell ref="BD11:BD12"/>
    <mergeCell ref="BE11:BE12"/>
    <mergeCell ref="BG11:BG12"/>
    <mergeCell ref="AW7:AW8"/>
    <mergeCell ref="AX7:AX8"/>
    <mergeCell ref="BI9:BJ9"/>
    <mergeCell ref="AY7:AY8"/>
    <mergeCell ref="AZ7:AZ8"/>
    <mergeCell ref="BA7:BA8"/>
    <mergeCell ref="BB7:BB8"/>
    <mergeCell ref="BC7:BC8"/>
    <mergeCell ref="BD7:BD8"/>
    <mergeCell ref="AS7:AS8"/>
    <mergeCell ref="BC15:BC16"/>
    <mergeCell ref="BD15:BD16"/>
    <mergeCell ref="BC13:BC14"/>
    <mergeCell ref="BA9:BA10"/>
    <mergeCell ref="BB9:BB10"/>
    <mergeCell ref="BC9:BC10"/>
    <mergeCell ref="BD9:BD10"/>
    <mergeCell ref="AW11:AW12"/>
    <mergeCell ref="AS15:AS16"/>
    <mergeCell ref="AT15:AT16"/>
    <mergeCell ref="AU15:AU16"/>
    <mergeCell ref="AV15:AV16"/>
    <mergeCell ref="AW15:AW16"/>
    <mergeCell ref="AW13:AW14"/>
    <mergeCell ref="AS13:AS14"/>
    <mergeCell ref="AT13:AT14"/>
    <mergeCell ref="T7:T10"/>
    <mergeCell ref="U7:U10"/>
    <mergeCell ref="V7:V10"/>
    <mergeCell ref="W7:W10"/>
    <mergeCell ref="X7:X10"/>
    <mergeCell ref="AN7:AN10"/>
    <mergeCell ref="AO7:AO10"/>
    <mergeCell ref="AR7:AR8"/>
    <mergeCell ref="CF8:CF10"/>
    <mergeCell ref="AR9:AR18"/>
    <mergeCell ref="AS9:AS10"/>
    <mergeCell ref="AT9:AT10"/>
    <mergeCell ref="AU9:AU10"/>
    <mergeCell ref="AV9:AV10"/>
    <mergeCell ref="AW9:AW10"/>
    <mergeCell ref="AX9:AX10"/>
    <mergeCell ref="AY9:AY10"/>
    <mergeCell ref="AZ9:AZ10"/>
    <mergeCell ref="BE7:BE8"/>
    <mergeCell ref="BG7:BG8"/>
    <mergeCell ref="CB8:CB10"/>
    <mergeCell ref="CC8:CC10"/>
    <mergeCell ref="CD8:CD10"/>
    <mergeCell ref="CE8:CE10"/>
    <mergeCell ref="AF7:AF10"/>
    <mergeCell ref="AG7:AG10"/>
    <mergeCell ref="AH7:AH10"/>
    <mergeCell ref="AI7:AI10"/>
    <mergeCell ref="AJ7:AJ10"/>
    <mergeCell ref="AA7:AA10"/>
    <mergeCell ref="AB7:AB10"/>
    <mergeCell ref="AC7:AC10"/>
    <mergeCell ref="AD7:AD10"/>
    <mergeCell ref="A1:E1"/>
    <mergeCell ref="AN1:AO1"/>
    <mergeCell ref="AV1:AV2"/>
    <mergeCell ref="AW1:AW2"/>
    <mergeCell ref="AN2:AO3"/>
    <mergeCell ref="A3:G5"/>
    <mergeCell ref="H3:Z5"/>
    <mergeCell ref="AS3:AV5"/>
    <mergeCell ref="AW3:BB5"/>
    <mergeCell ref="AM5:AO5"/>
    <mergeCell ref="AB5:AD5"/>
    <mergeCell ref="AE5:AK5"/>
    <mergeCell ref="AK7:AK10"/>
    <mergeCell ref="AL7:AL10"/>
    <mergeCell ref="AM7:AM10"/>
    <mergeCell ref="A7:B10"/>
    <mergeCell ref="C7:C10"/>
    <mergeCell ref="D7:D10"/>
    <mergeCell ref="E7:E10"/>
    <mergeCell ref="F7:F10"/>
    <mergeCell ref="M7:M10"/>
    <mergeCell ref="N7:N10"/>
    <mergeCell ref="O7:O10"/>
    <mergeCell ref="P7:P10"/>
    <mergeCell ref="Q7:Q10"/>
    <mergeCell ref="R7:R10"/>
    <mergeCell ref="G7:G10"/>
    <mergeCell ref="H7:H10"/>
    <mergeCell ref="I7:I10"/>
    <mergeCell ref="J7:J10"/>
    <mergeCell ref="K7:K10"/>
    <mergeCell ref="L7:L10"/>
    <mergeCell ref="Y7:Y10"/>
    <mergeCell ref="S7:S10"/>
    <mergeCell ref="Z7:Z10"/>
    <mergeCell ref="AE7:AE10"/>
  </mergeCells>
  <phoneticPr fontId="5"/>
  <conditionalFormatting sqref="B11:B30 E11:AJ30 F37:AJ49">
    <cfRule type="containsBlanks" dxfId="95" priority="25" stopIfTrue="1">
      <formula>LEN(TRIM(B11))=0</formula>
    </cfRule>
  </conditionalFormatting>
  <conditionalFormatting sqref="G53:V53">
    <cfRule type="containsBlanks" dxfId="94" priority="23" stopIfTrue="1">
      <formula>LEN(TRIM(G53))=0</formula>
    </cfRule>
  </conditionalFormatting>
  <conditionalFormatting sqref="G7:AJ10 G36:AJ36">
    <cfRule type="expression" dxfId="92" priority="21" stopIfTrue="1">
      <formula>WEEKDAY(G7,1)=1</formula>
    </cfRule>
    <cfRule type="expression" dxfId="91" priority="22" stopIfTrue="1">
      <formula>WEEKDAY(G7,1)=7</formula>
    </cfRule>
  </conditionalFormatting>
  <conditionalFormatting sqref="G33:AJ33">
    <cfRule type="containsBlanks" dxfId="90" priority="24" stopIfTrue="1">
      <formula>LEN(TRIM(G33))=0</formula>
    </cfRule>
  </conditionalFormatting>
  <conditionalFormatting sqref="AE5 AM5">
    <cfRule type="containsBlanks" dxfId="89" priority="20" stopIfTrue="1">
      <formula>LEN(TRIM(AE5))=0</formula>
    </cfRule>
  </conditionalFormatting>
  <conditionalFormatting sqref="AS9:AS54 AU9:AU54">
    <cfRule type="containsBlanks" dxfId="88" priority="7">
      <formula>LEN(TRIM(AS9))=0</formula>
    </cfRule>
  </conditionalFormatting>
  <conditionalFormatting sqref="AW1:AW2">
    <cfRule type="containsBlanks" dxfId="87" priority="18" stopIfTrue="1">
      <formula>LEN(TRIM(AW1))=0</formula>
    </cfRule>
  </conditionalFormatting>
  <conditionalFormatting sqref="AZ9:AZ28 BB9:BB28 AV9:AV54 BG9:BG54 AX19:AX48 BD19:BE48">
    <cfRule type="containsBlanks" dxfId="86" priority="6">
      <formula>LEN(TRIM(AV9))=0</formula>
    </cfRule>
  </conditionalFormatting>
  <conditionalFormatting sqref="BC19:BC28">
    <cfRule type="containsBlanks" dxfId="85" priority="3" stopIfTrue="1">
      <formula>LEN(TRIM(BC19))=0</formula>
    </cfRule>
  </conditionalFormatting>
  <conditionalFormatting sqref="BF3 BF5">
    <cfRule type="containsBlanks" dxfId="84" priority="5">
      <formula>LEN(TRIM(BF3))=0</formula>
    </cfRule>
  </conditionalFormatting>
  <conditionalFormatting sqref="BF49:BF54">
    <cfRule type="containsBlanks" dxfId="83" priority="2">
      <formula>LEN(TRIM(BF49))=0</formula>
    </cfRule>
  </conditionalFormatting>
  <dataValidations count="5">
    <dataValidation type="list" allowBlank="1" showInputMessage="1" showErrorMessage="1" sqref="WWP983080:WXT983080 KE33:LI33 UA33:VE33 ADW33:AFA33 ANS33:AOW33 AXO33:AYS33 BHK33:BIO33 BRG33:BSK33 CBC33:CCG33 CKY33:CMC33 CUU33:CVY33 DEQ33:DFU33 DOM33:DPQ33 DYI33:DZM33 EIE33:EJI33 ESA33:ETE33 FBW33:FDA33 FLS33:FMW33 FVO33:FWS33 GFK33:GGO33 GPG33:GQK33 GZC33:HAG33 HIY33:HKC33 HSU33:HTY33 ICQ33:IDU33 IMM33:INQ33 IWI33:IXM33 JGE33:JHI33 JQA33:JRE33 JZW33:KBA33 KJS33:KKW33 KTO33:KUS33 LDK33:LEO33 LNG33:LOK33 LXC33:LYG33 MGY33:MIC33 MQU33:MRY33 NAQ33:NBU33 NKM33:NLQ33 NUI33:NVM33 OEE33:OFI33 OOA33:OPE33 OXW33:OZA33 PHS33:PIW33 PRO33:PSS33 QBK33:QCO33 QLG33:QMK33 QVC33:QWG33 REY33:RGC33 ROU33:RPY33 RYQ33:RZU33 SIM33:SJQ33 SSI33:STM33 TCE33:TDI33 TMA33:TNE33 TVW33:TXA33 UFS33:UGW33 UPO33:UQS33 UZK33:VAO33 VJG33:VKK33 VTC33:VUG33 WCY33:WEC33 WMU33:WNY33 WWQ33:WXU33 F65576:AK65576 KD65576:LH65576 TZ65576:VD65576 ADV65576:AEZ65576 ANR65576:AOV65576 AXN65576:AYR65576 BHJ65576:BIN65576 BRF65576:BSJ65576 CBB65576:CCF65576 CKX65576:CMB65576 CUT65576:CVX65576 DEP65576:DFT65576 DOL65576:DPP65576 DYH65576:DZL65576 EID65576:EJH65576 ERZ65576:ETD65576 FBV65576:FCZ65576 FLR65576:FMV65576 FVN65576:FWR65576 GFJ65576:GGN65576 GPF65576:GQJ65576 GZB65576:HAF65576 HIX65576:HKB65576 HST65576:HTX65576 ICP65576:IDT65576 IML65576:INP65576 IWH65576:IXL65576 JGD65576:JHH65576 JPZ65576:JRD65576 JZV65576:KAZ65576 KJR65576:KKV65576 KTN65576:KUR65576 LDJ65576:LEN65576 LNF65576:LOJ65576 LXB65576:LYF65576 MGX65576:MIB65576 MQT65576:MRX65576 NAP65576:NBT65576 NKL65576:NLP65576 NUH65576:NVL65576 OED65576:OFH65576 ONZ65576:OPD65576 OXV65576:OYZ65576 PHR65576:PIV65576 PRN65576:PSR65576 QBJ65576:QCN65576 QLF65576:QMJ65576 QVB65576:QWF65576 REX65576:RGB65576 ROT65576:RPX65576 RYP65576:RZT65576 SIL65576:SJP65576 SSH65576:STL65576 TCD65576:TDH65576 TLZ65576:TND65576 TVV65576:TWZ65576 UFR65576:UGV65576 UPN65576:UQR65576 UZJ65576:VAN65576 VJF65576:VKJ65576 VTB65576:VUF65576 WCX65576:WEB65576 WMT65576:WNX65576 WWP65576:WXT65576 F131112:AK131112 KD131112:LH131112 TZ131112:VD131112 ADV131112:AEZ131112 ANR131112:AOV131112 AXN131112:AYR131112 BHJ131112:BIN131112 BRF131112:BSJ131112 CBB131112:CCF131112 CKX131112:CMB131112 CUT131112:CVX131112 DEP131112:DFT131112 DOL131112:DPP131112 DYH131112:DZL131112 EID131112:EJH131112 ERZ131112:ETD131112 FBV131112:FCZ131112 FLR131112:FMV131112 FVN131112:FWR131112 GFJ131112:GGN131112 GPF131112:GQJ131112 GZB131112:HAF131112 HIX131112:HKB131112 HST131112:HTX131112 ICP131112:IDT131112 IML131112:INP131112 IWH131112:IXL131112 JGD131112:JHH131112 JPZ131112:JRD131112 JZV131112:KAZ131112 KJR131112:KKV131112 KTN131112:KUR131112 LDJ131112:LEN131112 LNF131112:LOJ131112 LXB131112:LYF131112 MGX131112:MIB131112 MQT131112:MRX131112 NAP131112:NBT131112 NKL131112:NLP131112 NUH131112:NVL131112 OED131112:OFH131112 ONZ131112:OPD131112 OXV131112:OYZ131112 PHR131112:PIV131112 PRN131112:PSR131112 QBJ131112:QCN131112 QLF131112:QMJ131112 QVB131112:QWF131112 REX131112:RGB131112 ROT131112:RPX131112 RYP131112:RZT131112 SIL131112:SJP131112 SSH131112:STL131112 TCD131112:TDH131112 TLZ131112:TND131112 TVV131112:TWZ131112 UFR131112:UGV131112 UPN131112:UQR131112 UZJ131112:VAN131112 VJF131112:VKJ131112 VTB131112:VUF131112 WCX131112:WEB131112 WMT131112:WNX131112 WWP131112:WXT131112 F196648:AK196648 KD196648:LH196648 TZ196648:VD196648 ADV196648:AEZ196648 ANR196648:AOV196648 AXN196648:AYR196648 BHJ196648:BIN196648 BRF196648:BSJ196648 CBB196648:CCF196648 CKX196648:CMB196648 CUT196648:CVX196648 DEP196648:DFT196648 DOL196648:DPP196648 DYH196648:DZL196648 EID196648:EJH196648 ERZ196648:ETD196648 FBV196648:FCZ196648 FLR196648:FMV196648 FVN196648:FWR196648 GFJ196648:GGN196648 GPF196648:GQJ196648 GZB196648:HAF196648 HIX196648:HKB196648 HST196648:HTX196648 ICP196648:IDT196648 IML196648:INP196648 IWH196648:IXL196648 JGD196648:JHH196648 JPZ196648:JRD196648 JZV196648:KAZ196648 KJR196648:KKV196648 KTN196648:KUR196648 LDJ196648:LEN196648 LNF196648:LOJ196648 LXB196648:LYF196648 MGX196648:MIB196648 MQT196648:MRX196648 NAP196648:NBT196648 NKL196648:NLP196648 NUH196648:NVL196648 OED196648:OFH196648 ONZ196648:OPD196648 OXV196648:OYZ196648 PHR196648:PIV196648 PRN196648:PSR196648 QBJ196648:QCN196648 QLF196648:QMJ196648 QVB196648:QWF196648 REX196648:RGB196648 ROT196648:RPX196648 RYP196648:RZT196648 SIL196648:SJP196648 SSH196648:STL196648 TCD196648:TDH196648 TLZ196648:TND196648 TVV196648:TWZ196648 UFR196648:UGV196648 UPN196648:UQR196648 UZJ196648:VAN196648 VJF196648:VKJ196648 VTB196648:VUF196648 WCX196648:WEB196648 WMT196648:WNX196648 WWP196648:WXT196648 F262184:AK262184 KD262184:LH262184 TZ262184:VD262184 ADV262184:AEZ262184 ANR262184:AOV262184 AXN262184:AYR262184 BHJ262184:BIN262184 BRF262184:BSJ262184 CBB262184:CCF262184 CKX262184:CMB262184 CUT262184:CVX262184 DEP262184:DFT262184 DOL262184:DPP262184 DYH262184:DZL262184 EID262184:EJH262184 ERZ262184:ETD262184 FBV262184:FCZ262184 FLR262184:FMV262184 FVN262184:FWR262184 GFJ262184:GGN262184 GPF262184:GQJ262184 GZB262184:HAF262184 HIX262184:HKB262184 HST262184:HTX262184 ICP262184:IDT262184 IML262184:INP262184 IWH262184:IXL262184 JGD262184:JHH262184 JPZ262184:JRD262184 JZV262184:KAZ262184 KJR262184:KKV262184 KTN262184:KUR262184 LDJ262184:LEN262184 LNF262184:LOJ262184 LXB262184:LYF262184 MGX262184:MIB262184 MQT262184:MRX262184 NAP262184:NBT262184 NKL262184:NLP262184 NUH262184:NVL262184 OED262184:OFH262184 ONZ262184:OPD262184 OXV262184:OYZ262184 PHR262184:PIV262184 PRN262184:PSR262184 QBJ262184:QCN262184 QLF262184:QMJ262184 QVB262184:QWF262184 REX262184:RGB262184 ROT262184:RPX262184 RYP262184:RZT262184 SIL262184:SJP262184 SSH262184:STL262184 TCD262184:TDH262184 TLZ262184:TND262184 TVV262184:TWZ262184 UFR262184:UGV262184 UPN262184:UQR262184 UZJ262184:VAN262184 VJF262184:VKJ262184 VTB262184:VUF262184 WCX262184:WEB262184 WMT262184:WNX262184 WWP262184:WXT262184 F327720:AK327720 KD327720:LH327720 TZ327720:VD327720 ADV327720:AEZ327720 ANR327720:AOV327720 AXN327720:AYR327720 BHJ327720:BIN327720 BRF327720:BSJ327720 CBB327720:CCF327720 CKX327720:CMB327720 CUT327720:CVX327720 DEP327720:DFT327720 DOL327720:DPP327720 DYH327720:DZL327720 EID327720:EJH327720 ERZ327720:ETD327720 FBV327720:FCZ327720 FLR327720:FMV327720 FVN327720:FWR327720 GFJ327720:GGN327720 GPF327720:GQJ327720 GZB327720:HAF327720 HIX327720:HKB327720 HST327720:HTX327720 ICP327720:IDT327720 IML327720:INP327720 IWH327720:IXL327720 JGD327720:JHH327720 JPZ327720:JRD327720 JZV327720:KAZ327720 KJR327720:KKV327720 KTN327720:KUR327720 LDJ327720:LEN327720 LNF327720:LOJ327720 LXB327720:LYF327720 MGX327720:MIB327720 MQT327720:MRX327720 NAP327720:NBT327720 NKL327720:NLP327720 NUH327720:NVL327720 OED327720:OFH327720 ONZ327720:OPD327720 OXV327720:OYZ327720 PHR327720:PIV327720 PRN327720:PSR327720 QBJ327720:QCN327720 QLF327720:QMJ327720 QVB327720:QWF327720 REX327720:RGB327720 ROT327720:RPX327720 RYP327720:RZT327720 SIL327720:SJP327720 SSH327720:STL327720 TCD327720:TDH327720 TLZ327720:TND327720 TVV327720:TWZ327720 UFR327720:UGV327720 UPN327720:UQR327720 UZJ327720:VAN327720 VJF327720:VKJ327720 VTB327720:VUF327720 WCX327720:WEB327720 WMT327720:WNX327720 WWP327720:WXT327720 F393256:AK393256 KD393256:LH393256 TZ393256:VD393256 ADV393256:AEZ393256 ANR393256:AOV393256 AXN393256:AYR393256 BHJ393256:BIN393256 BRF393256:BSJ393256 CBB393256:CCF393256 CKX393256:CMB393256 CUT393256:CVX393256 DEP393256:DFT393256 DOL393256:DPP393256 DYH393256:DZL393256 EID393256:EJH393256 ERZ393256:ETD393256 FBV393256:FCZ393256 FLR393256:FMV393256 FVN393256:FWR393256 GFJ393256:GGN393256 GPF393256:GQJ393256 GZB393256:HAF393256 HIX393256:HKB393256 HST393256:HTX393256 ICP393256:IDT393256 IML393256:INP393256 IWH393256:IXL393256 JGD393256:JHH393256 JPZ393256:JRD393256 JZV393256:KAZ393256 KJR393256:KKV393256 KTN393256:KUR393256 LDJ393256:LEN393256 LNF393256:LOJ393256 LXB393256:LYF393256 MGX393256:MIB393256 MQT393256:MRX393256 NAP393256:NBT393256 NKL393256:NLP393256 NUH393256:NVL393256 OED393256:OFH393256 ONZ393256:OPD393256 OXV393256:OYZ393256 PHR393256:PIV393256 PRN393256:PSR393256 QBJ393256:QCN393256 QLF393256:QMJ393256 QVB393256:QWF393256 REX393256:RGB393256 ROT393256:RPX393256 RYP393256:RZT393256 SIL393256:SJP393256 SSH393256:STL393256 TCD393256:TDH393256 TLZ393256:TND393256 TVV393256:TWZ393256 UFR393256:UGV393256 UPN393256:UQR393256 UZJ393256:VAN393256 VJF393256:VKJ393256 VTB393256:VUF393256 WCX393256:WEB393256 WMT393256:WNX393256 WWP393256:WXT393256 F458792:AK458792 KD458792:LH458792 TZ458792:VD458792 ADV458792:AEZ458792 ANR458792:AOV458792 AXN458792:AYR458792 BHJ458792:BIN458792 BRF458792:BSJ458792 CBB458792:CCF458792 CKX458792:CMB458792 CUT458792:CVX458792 DEP458792:DFT458792 DOL458792:DPP458792 DYH458792:DZL458792 EID458792:EJH458792 ERZ458792:ETD458792 FBV458792:FCZ458792 FLR458792:FMV458792 FVN458792:FWR458792 GFJ458792:GGN458792 GPF458792:GQJ458792 GZB458792:HAF458792 HIX458792:HKB458792 HST458792:HTX458792 ICP458792:IDT458792 IML458792:INP458792 IWH458792:IXL458792 JGD458792:JHH458792 JPZ458792:JRD458792 JZV458792:KAZ458792 KJR458792:KKV458792 KTN458792:KUR458792 LDJ458792:LEN458792 LNF458792:LOJ458792 LXB458792:LYF458792 MGX458792:MIB458792 MQT458792:MRX458792 NAP458792:NBT458792 NKL458792:NLP458792 NUH458792:NVL458792 OED458792:OFH458792 ONZ458792:OPD458792 OXV458792:OYZ458792 PHR458792:PIV458792 PRN458792:PSR458792 QBJ458792:QCN458792 QLF458792:QMJ458792 QVB458792:QWF458792 REX458792:RGB458792 ROT458792:RPX458792 RYP458792:RZT458792 SIL458792:SJP458792 SSH458792:STL458792 TCD458792:TDH458792 TLZ458792:TND458792 TVV458792:TWZ458792 UFR458792:UGV458792 UPN458792:UQR458792 UZJ458792:VAN458792 VJF458792:VKJ458792 VTB458792:VUF458792 WCX458792:WEB458792 WMT458792:WNX458792 WWP458792:WXT458792 F524328:AK524328 KD524328:LH524328 TZ524328:VD524328 ADV524328:AEZ524328 ANR524328:AOV524328 AXN524328:AYR524328 BHJ524328:BIN524328 BRF524328:BSJ524328 CBB524328:CCF524328 CKX524328:CMB524328 CUT524328:CVX524328 DEP524328:DFT524328 DOL524328:DPP524328 DYH524328:DZL524328 EID524328:EJH524328 ERZ524328:ETD524328 FBV524328:FCZ524328 FLR524328:FMV524328 FVN524328:FWR524328 GFJ524328:GGN524328 GPF524328:GQJ524328 GZB524328:HAF524328 HIX524328:HKB524328 HST524328:HTX524328 ICP524328:IDT524328 IML524328:INP524328 IWH524328:IXL524328 JGD524328:JHH524328 JPZ524328:JRD524328 JZV524328:KAZ524328 KJR524328:KKV524328 KTN524328:KUR524328 LDJ524328:LEN524328 LNF524328:LOJ524328 LXB524328:LYF524328 MGX524328:MIB524328 MQT524328:MRX524328 NAP524328:NBT524328 NKL524328:NLP524328 NUH524328:NVL524328 OED524328:OFH524328 ONZ524328:OPD524328 OXV524328:OYZ524328 PHR524328:PIV524328 PRN524328:PSR524328 QBJ524328:QCN524328 QLF524328:QMJ524328 QVB524328:QWF524328 REX524328:RGB524328 ROT524328:RPX524328 RYP524328:RZT524328 SIL524328:SJP524328 SSH524328:STL524328 TCD524328:TDH524328 TLZ524328:TND524328 TVV524328:TWZ524328 UFR524328:UGV524328 UPN524328:UQR524328 UZJ524328:VAN524328 VJF524328:VKJ524328 VTB524328:VUF524328 WCX524328:WEB524328 WMT524328:WNX524328 WWP524328:WXT524328 F589864:AK589864 KD589864:LH589864 TZ589864:VD589864 ADV589864:AEZ589864 ANR589864:AOV589864 AXN589864:AYR589864 BHJ589864:BIN589864 BRF589864:BSJ589864 CBB589864:CCF589864 CKX589864:CMB589864 CUT589864:CVX589864 DEP589864:DFT589864 DOL589864:DPP589864 DYH589864:DZL589864 EID589864:EJH589864 ERZ589864:ETD589864 FBV589864:FCZ589864 FLR589864:FMV589864 FVN589864:FWR589864 GFJ589864:GGN589864 GPF589864:GQJ589864 GZB589864:HAF589864 HIX589864:HKB589864 HST589864:HTX589864 ICP589864:IDT589864 IML589864:INP589864 IWH589864:IXL589864 JGD589864:JHH589864 JPZ589864:JRD589864 JZV589864:KAZ589864 KJR589864:KKV589864 KTN589864:KUR589864 LDJ589864:LEN589864 LNF589864:LOJ589864 LXB589864:LYF589864 MGX589864:MIB589864 MQT589864:MRX589864 NAP589864:NBT589864 NKL589864:NLP589864 NUH589864:NVL589864 OED589864:OFH589864 ONZ589864:OPD589864 OXV589864:OYZ589864 PHR589864:PIV589864 PRN589864:PSR589864 QBJ589864:QCN589864 QLF589864:QMJ589864 QVB589864:QWF589864 REX589864:RGB589864 ROT589864:RPX589864 RYP589864:RZT589864 SIL589864:SJP589864 SSH589864:STL589864 TCD589864:TDH589864 TLZ589864:TND589864 TVV589864:TWZ589864 UFR589864:UGV589864 UPN589864:UQR589864 UZJ589864:VAN589864 VJF589864:VKJ589864 VTB589864:VUF589864 WCX589864:WEB589864 WMT589864:WNX589864 WWP589864:WXT589864 F655400:AK655400 KD655400:LH655400 TZ655400:VD655400 ADV655400:AEZ655400 ANR655400:AOV655400 AXN655400:AYR655400 BHJ655400:BIN655400 BRF655400:BSJ655400 CBB655400:CCF655400 CKX655400:CMB655400 CUT655400:CVX655400 DEP655400:DFT655400 DOL655400:DPP655400 DYH655400:DZL655400 EID655400:EJH655400 ERZ655400:ETD655400 FBV655400:FCZ655400 FLR655400:FMV655400 FVN655400:FWR655400 GFJ655400:GGN655400 GPF655400:GQJ655400 GZB655400:HAF655400 HIX655400:HKB655400 HST655400:HTX655400 ICP655400:IDT655400 IML655400:INP655400 IWH655400:IXL655400 JGD655400:JHH655400 JPZ655400:JRD655400 JZV655400:KAZ655400 KJR655400:KKV655400 KTN655400:KUR655400 LDJ655400:LEN655400 LNF655400:LOJ655400 LXB655400:LYF655400 MGX655400:MIB655400 MQT655400:MRX655400 NAP655400:NBT655400 NKL655400:NLP655400 NUH655400:NVL655400 OED655400:OFH655400 ONZ655400:OPD655400 OXV655400:OYZ655400 PHR655400:PIV655400 PRN655400:PSR655400 QBJ655400:QCN655400 QLF655400:QMJ655400 QVB655400:QWF655400 REX655400:RGB655400 ROT655400:RPX655400 RYP655400:RZT655400 SIL655400:SJP655400 SSH655400:STL655400 TCD655400:TDH655400 TLZ655400:TND655400 TVV655400:TWZ655400 UFR655400:UGV655400 UPN655400:UQR655400 UZJ655400:VAN655400 VJF655400:VKJ655400 VTB655400:VUF655400 WCX655400:WEB655400 WMT655400:WNX655400 WWP655400:WXT655400 F720936:AK720936 KD720936:LH720936 TZ720936:VD720936 ADV720936:AEZ720936 ANR720936:AOV720936 AXN720936:AYR720936 BHJ720936:BIN720936 BRF720936:BSJ720936 CBB720936:CCF720936 CKX720936:CMB720936 CUT720936:CVX720936 DEP720936:DFT720936 DOL720936:DPP720936 DYH720936:DZL720936 EID720936:EJH720936 ERZ720936:ETD720936 FBV720936:FCZ720936 FLR720936:FMV720936 FVN720936:FWR720936 GFJ720936:GGN720936 GPF720936:GQJ720936 GZB720936:HAF720936 HIX720936:HKB720936 HST720936:HTX720936 ICP720936:IDT720936 IML720936:INP720936 IWH720936:IXL720936 JGD720936:JHH720936 JPZ720936:JRD720936 JZV720936:KAZ720936 KJR720936:KKV720936 KTN720936:KUR720936 LDJ720936:LEN720936 LNF720936:LOJ720936 LXB720936:LYF720936 MGX720936:MIB720936 MQT720936:MRX720936 NAP720936:NBT720936 NKL720936:NLP720936 NUH720936:NVL720936 OED720936:OFH720936 ONZ720936:OPD720936 OXV720936:OYZ720936 PHR720936:PIV720936 PRN720936:PSR720936 QBJ720936:QCN720936 QLF720936:QMJ720936 QVB720936:QWF720936 REX720936:RGB720936 ROT720936:RPX720936 RYP720936:RZT720936 SIL720936:SJP720936 SSH720936:STL720936 TCD720936:TDH720936 TLZ720936:TND720936 TVV720936:TWZ720936 UFR720936:UGV720936 UPN720936:UQR720936 UZJ720936:VAN720936 VJF720936:VKJ720936 VTB720936:VUF720936 WCX720936:WEB720936 WMT720936:WNX720936 WWP720936:WXT720936 F786472:AK786472 KD786472:LH786472 TZ786472:VD786472 ADV786472:AEZ786472 ANR786472:AOV786472 AXN786472:AYR786472 BHJ786472:BIN786472 BRF786472:BSJ786472 CBB786472:CCF786472 CKX786472:CMB786472 CUT786472:CVX786472 DEP786472:DFT786472 DOL786472:DPP786472 DYH786472:DZL786472 EID786472:EJH786472 ERZ786472:ETD786472 FBV786472:FCZ786472 FLR786472:FMV786472 FVN786472:FWR786472 GFJ786472:GGN786472 GPF786472:GQJ786472 GZB786472:HAF786472 HIX786472:HKB786472 HST786472:HTX786472 ICP786472:IDT786472 IML786472:INP786472 IWH786472:IXL786472 JGD786472:JHH786472 JPZ786472:JRD786472 JZV786472:KAZ786472 KJR786472:KKV786472 KTN786472:KUR786472 LDJ786472:LEN786472 LNF786472:LOJ786472 LXB786472:LYF786472 MGX786472:MIB786472 MQT786472:MRX786472 NAP786472:NBT786472 NKL786472:NLP786472 NUH786472:NVL786472 OED786472:OFH786472 ONZ786472:OPD786472 OXV786472:OYZ786472 PHR786472:PIV786472 PRN786472:PSR786472 QBJ786472:QCN786472 QLF786472:QMJ786472 QVB786472:QWF786472 REX786472:RGB786472 ROT786472:RPX786472 RYP786472:RZT786472 SIL786472:SJP786472 SSH786472:STL786472 TCD786472:TDH786472 TLZ786472:TND786472 TVV786472:TWZ786472 UFR786472:UGV786472 UPN786472:UQR786472 UZJ786472:VAN786472 VJF786472:VKJ786472 VTB786472:VUF786472 WCX786472:WEB786472 WMT786472:WNX786472 WWP786472:WXT786472 F852008:AK852008 KD852008:LH852008 TZ852008:VD852008 ADV852008:AEZ852008 ANR852008:AOV852008 AXN852008:AYR852008 BHJ852008:BIN852008 BRF852008:BSJ852008 CBB852008:CCF852008 CKX852008:CMB852008 CUT852008:CVX852008 DEP852008:DFT852008 DOL852008:DPP852008 DYH852008:DZL852008 EID852008:EJH852008 ERZ852008:ETD852008 FBV852008:FCZ852008 FLR852008:FMV852008 FVN852008:FWR852008 GFJ852008:GGN852008 GPF852008:GQJ852008 GZB852008:HAF852008 HIX852008:HKB852008 HST852008:HTX852008 ICP852008:IDT852008 IML852008:INP852008 IWH852008:IXL852008 JGD852008:JHH852008 JPZ852008:JRD852008 JZV852008:KAZ852008 KJR852008:KKV852008 KTN852008:KUR852008 LDJ852008:LEN852008 LNF852008:LOJ852008 LXB852008:LYF852008 MGX852008:MIB852008 MQT852008:MRX852008 NAP852008:NBT852008 NKL852008:NLP852008 NUH852008:NVL852008 OED852008:OFH852008 ONZ852008:OPD852008 OXV852008:OYZ852008 PHR852008:PIV852008 PRN852008:PSR852008 QBJ852008:QCN852008 QLF852008:QMJ852008 QVB852008:QWF852008 REX852008:RGB852008 ROT852008:RPX852008 RYP852008:RZT852008 SIL852008:SJP852008 SSH852008:STL852008 TCD852008:TDH852008 TLZ852008:TND852008 TVV852008:TWZ852008 UFR852008:UGV852008 UPN852008:UQR852008 UZJ852008:VAN852008 VJF852008:VKJ852008 VTB852008:VUF852008 WCX852008:WEB852008 WMT852008:WNX852008 WWP852008:WXT852008 F917544:AK917544 KD917544:LH917544 TZ917544:VD917544 ADV917544:AEZ917544 ANR917544:AOV917544 AXN917544:AYR917544 BHJ917544:BIN917544 BRF917544:BSJ917544 CBB917544:CCF917544 CKX917544:CMB917544 CUT917544:CVX917544 DEP917544:DFT917544 DOL917544:DPP917544 DYH917544:DZL917544 EID917544:EJH917544 ERZ917544:ETD917544 FBV917544:FCZ917544 FLR917544:FMV917544 FVN917544:FWR917544 GFJ917544:GGN917544 GPF917544:GQJ917544 GZB917544:HAF917544 HIX917544:HKB917544 HST917544:HTX917544 ICP917544:IDT917544 IML917544:INP917544 IWH917544:IXL917544 JGD917544:JHH917544 JPZ917544:JRD917544 JZV917544:KAZ917544 KJR917544:KKV917544 KTN917544:KUR917544 LDJ917544:LEN917544 LNF917544:LOJ917544 LXB917544:LYF917544 MGX917544:MIB917544 MQT917544:MRX917544 NAP917544:NBT917544 NKL917544:NLP917544 NUH917544:NVL917544 OED917544:OFH917544 ONZ917544:OPD917544 OXV917544:OYZ917544 PHR917544:PIV917544 PRN917544:PSR917544 QBJ917544:QCN917544 QLF917544:QMJ917544 QVB917544:QWF917544 REX917544:RGB917544 ROT917544:RPX917544 RYP917544:RZT917544 SIL917544:SJP917544 SSH917544:STL917544 TCD917544:TDH917544 TLZ917544:TND917544 TVV917544:TWZ917544 UFR917544:UGV917544 UPN917544:UQR917544 UZJ917544:VAN917544 VJF917544:VKJ917544 VTB917544:VUF917544 WCX917544:WEB917544 WMT917544:WNX917544 WWP917544:WXT917544 F983080:AK983080 KD983080:LH983080 TZ983080:VD983080 ADV983080:AEZ983080 ANR983080:AOV983080 AXN983080:AYR983080 BHJ983080:BIN983080 BRF983080:BSJ983080 CBB983080:CCF983080 CKX983080:CMB983080 CUT983080:CVX983080 DEP983080:DFT983080 DOL983080:DPP983080 DYH983080:DZL983080 EID983080:EJH983080 ERZ983080:ETD983080 FBV983080:FCZ983080 FLR983080:FMV983080 FVN983080:FWR983080 GFJ983080:GGN983080 GPF983080:GQJ983080 GZB983080:HAF983080 HIX983080:HKB983080 HST983080:HTX983080 ICP983080:IDT983080 IML983080:INP983080 IWH983080:IXL983080 JGD983080:JHH983080 JPZ983080:JRD983080 JZV983080:KAZ983080 KJR983080:KKV983080 KTN983080:KUR983080 LDJ983080:LEN983080 LNF983080:LOJ983080 LXB983080:LYF983080 MGX983080:MIB983080 MQT983080:MRX983080 NAP983080:NBT983080 NKL983080:NLP983080 NUH983080:NVL983080 OED983080:OFH983080 ONZ983080:OPD983080 OXV983080:OYZ983080 PHR983080:PIV983080 PRN983080:PSR983080 QBJ983080:QCN983080 QLF983080:QMJ983080 QVB983080:QWF983080 REX983080:RGB983080 ROT983080:RPX983080 RYP983080:RZT983080 SIL983080:SJP983080 SSH983080:STL983080 TCD983080:TDH983080 TLZ983080:TND983080 TVV983080:TWZ983080 UFR983080:UGV983080 UPN983080:UQR983080 UZJ983080:VAN983080 VJF983080:VKJ983080 VTB983080:VUF983080 WCX983080:WEB983080 WMT983080:WNX983080 G33:AK33" xr:uid="{00000000-0002-0000-0300-000000000000}">
      <formula1>"○,無"</formula1>
    </dataValidation>
    <dataValidation type="list" allowBlank="1" showInputMessage="1" showErrorMessage="1" sqref="WWP983058:WXT983077 KE11:LI30 UA11:VE30 ADW11:AFA30 ANS11:AOW30 AXO11:AYS30 BHK11:BIO30 BRG11:BSK30 CBC11:CCG30 CKY11:CMC30 CUU11:CVY30 DEQ11:DFU30 DOM11:DPQ30 DYI11:DZM30 EIE11:EJI30 ESA11:ETE30 FBW11:FDA30 FLS11:FMW30 FVO11:FWS30 GFK11:GGO30 GPG11:GQK30 GZC11:HAG30 HIY11:HKC30 HSU11:HTY30 ICQ11:IDU30 IMM11:INQ30 IWI11:IXM30 JGE11:JHI30 JQA11:JRE30 JZW11:KBA30 KJS11:KKW30 KTO11:KUS30 LDK11:LEO30 LNG11:LOK30 LXC11:LYG30 MGY11:MIC30 MQU11:MRY30 NAQ11:NBU30 NKM11:NLQ30 NUI11:NVM30 OEE11:OFI30 OOA11:OPE30 OXW11:OZA30 PHS11:PIW30 PRO11:PSS30 QBK11:QCO30 QLG11:QMK30 QVC11:QWG30 REY11:RGC30 ROU11:RPY30 RYQ11:RZU30 SIM11:SJQ30 SSI11:STM30 TCE11:TDI30 TMA11:TNE30 TVW11:TXA30 UFS11:UGW30 UPO11:UQS30 UZK11:VAO30 VJG11:VKK30 VTC11:VUG30 WCY11:WEC30 WMU11:WNY30 WWQ11:WXU30 F65554:AK65573 KD65554:LH65573 TZ65554:VD65573 ADV65554:AEZ65573 ANR65554:AOV65573 AXN65554:AYR65573 BHJ65554:BIN65573 BRF65554:BSJ65573 CBB65554:CCF65573 CKX65554:CMB65573 CUT65554:CVX65573 DEP65554:DFT65573 DOL65554:DPP65573 DYH65554:DZL65573 EID65554:EJH65573 ERZ65554:ETD65573 FBV65554:FCZ65573 FLR65554:FMV65573 FVN65554:FWR65573 GFJ65554:GGN65573 GPF65554:GQJ65573 GZB65554:HAF65573 HIX65554:HKB65573 HST65554:HTX65573 ICP65554:IDT65573 IML65554:INP65573 IWH65554:IXL65573 JGD65554:JHH65573 JPZ65554:JRD65573 JZV65554:KAZ65573 KJR65554:KKV65573 KTN65554:KUR65573 LDJ65554:LEN65573 LNF65554:LOJ65573 LXB65554:LYF65573 MGX65554:MIB65573 MQT65554:MRX65573 NAP65554:NBT65573 NKL65554:NLP65573 NUH65554:NVL65573 OED65554:OFH65573 ONZ65554:OPD65573 OXV65554:OYZ65573 PHR65554:PIV65573 PRN65554:PSR65573 QBJ65554:QCN65573 QLF65554:QMJ65573 QVB65554:QWF65573 REX65554:RGB65573 ROT65554:RPX65573 RYP65554:RZT65573 SIL65554:SJP65573 SSH65554:STL65573 TCD65554:TDH65573 TLZ65554:TND65573 TVV65554:TWZ65573 UFR65554:UGV65573 UPN65554:UQR65573 UZJ65554:VAN65573 VJF65554:VKJ65573 VTB65554:VUF65573 WCX65554:WEB65573 WMT65554:WNX65573 WWP65554:WXT65573 F131090:AK131109 KD131090:LH131109 TZ131090:VD131109 ADV131090:AEZ131109 ANR131090:AOV131109 AXN131090:AYR131109 BHJ131090:BIN131109 BRF131090:BSJ131109 CBB131090:CCF131109 CKX131090:CMB131109 CUT131090:CVX131109 DEP131090:DFT131109 DOL131090:DPP131109 DYH131090:DZL131109 EID131090:EJH131109 ERZ131090:ETD131109 FBV131090:FCZ131109 FLR131090:FMV131109 FVN131090:FWR131109 GFJ131090:GGN131109 GPF131090:GQJ131109 GZB131090:HAF131109 HIX131090:HKB131109 HST131090:HTX131109 ICP131090:IDT131109 IML131090:INP131109 IWH131090:IXL131109 JGD131090:JHH131109 JPZ131090:JRD131109 JZV131090:KAZ131109 KJR131090:KKV131109 KTN131090:KUR131109 LDJ131090:LEN131109 LNF131090:LOJ131109 LXB131090:LYF131109 MGX131090:MIB131109 MQT131090:MRX131109 NAP131090:NBT131109 NKL131090:NLP131109 NUH131090:NVL131109 OED131090:OFH131109 ONZ131090:OPD131109 OXV131090:OYZ131109 PHR131090:PIV131109 PRN131090:PSR131109 QBJ131090:QCN131109 QLF131090:QMJ131109 QVB131090:QWF131109 REX131090:RGB131109 ROT131090:RPX131109 RYP131090:RZT131109 SIL131090:SJP131109 SSH131090:STL131109 TCD131090:TDH131109 TLZ131090:TND131109 TVV131090:TWZ131109 UFR131090:UGV131109 UPN131090:UQR131109 UZJ131090:VAN131109 VJF131090:VKJ131109 VTB131090:VUF131109 WCX131090:WEB131109 WMT131090:WNX131109 WWP131090:WXT131109 F196626:AK196645 KD196626:LH196645 TZ196626:VD196645 ADV196626:AEZ196645 ANR196626:AOV196645 AXN196626:AYR196645 BHJ196626:BIN196645 BRF196626:BSJ196645 CBB196626:CCF196645 CKX196626:CMB196645 CUT196626:CVX196645 DEP196626:DFT196645 DOL196626:DPP196645 DYH196626:DZL196645 EID196626:EJH196645 ERZ196626:ETD196645 FBV196626:FCZ196645 FLR196626:FMV196645 FVN196626:FWR196645 GFJ196626:GGN196645 GPF196626:GQJ196645 GZB196626:HAF196645 HIX196626:HKB196645 HST196626:HTX196645 ICP196626:IDT196645 IML196626:INP196645 IWH196626:IXL196645 JGD196626:JHH196645 JPZ196626:JRD196645 JZV196626:KAZ196645 KJR196626:KKV196645 KTN196626:KUR196645 LDJ196626:LEN196645 LNF196626:LOJ196645 LXB196626:LYF196645 MGX196626:MIB196645 MQT196626:MRX196645 NAP196626:NBT196645 NKL196626:NLP196645 NUH196626:NVL196645 OED196626:OFH196645 ONZ196626:OPD196645 OXV196626:OYZ196645 PHR196626:PIV196645 PRN196626:PSR196645 QBJ196626:QCN196645 QLF196626:QMJ196645 QVB196626:QWF196645 REX196626:RGB196645 ROT196626:RPX196645 RYP196626:RZT196645 SIL196626:SJP196645 SSH196626:STL196645 TCD196626:TDH196645 TLZ196626:TND196645 TVV196626:TWZ196645 UFR196626:UGV196645 UPN196626:UQR196645 UZJ196626:VAN196645 VJF196626:VKJ196645 VTB196626:VUF196645 WCX196626:WEB196645 WMT196626:WNX196645 WWP196626:WXT196645 F262162:AK262181 KD262162:LH262181 TZ262162:VD262181 ADV262162:AEZ262181 ANR262162:AOV262181 AXN262162:AYR262181 BHJ262162:BIN262181 BRF262162:BSJ262181 CBB262162:CCF262181 CKX262162:CMB262181 CUT262162:CVX262181 DEP262162:DFT262181 DOL262162:DPP262181 DYH262162:DZL262181 EID262162:EJH262181 ERZ262162:ETD262181 FBV262162:FCZ262181 FLR262162:FMV262181 FVN262162:FWR262181 GFJ262162:GGN262181 GPF262162:GQJ262181 GZB262162:HAF262181 HIX262162:HKB262181 HST262162:HTX262181 ICP262162:IDT262181 IML262162:INP262181 IWH262162:IXL262181 JGD262162:JHH262181 JPZ262162:JRD262181 JZV262162:KAZ262181 KJR262162:KKV262181 KTN262162:KUR262181 LDJ262162:LEN262181 LNF262162:LOJ262181 LXB262162:LYF262181 MGX262162:MIB262181 MQT262162:MRX262181 NAP262162:NBT262181 NKL262162:NLP262181 NUH262162:NVL262181 OED262162:OFH262181 ONZ262162:OPD262181 OXV262162:OYZ262181 PHR262162:PIV262181 PRN262162:PSR262181 QBJ262162:QCN262181 QLF262162:QMJ262181 QVB262162:QWF262181 REX262162:RGB262181 ROT262162:RPX262181 RYP262162:RZT262181 SIL262162:SJP262181 SSH262162:STL262181 TCD262162:TDH262181 TLZ262162:TND262181 TVV262162:TWZ262181 UFR262162:UGV262181 UPN262162:UQR262181 UZJ262162:VAN262181 VJF262162:VKJ262181 VTB262162:VUF262181 WCX262162:WEB262181 WMT262162:WNX262181 WWP262162:WXT262181 F327698:AK327717 KD327698:LH327717 TZ327698:VD327717 ADV327698:AEZ327717 ANR327698:AOV327717 AXN327698:AYR327717 BHJ327698:BIN327717 BRF327698:BSJ327717 CBB327698:CCF327717 CKX327698:CMB327717 CUT327698:CVX327717 DEP327698:DFT327717 DOL327698:DPP327717 DYH327698:DZL327717 EID327698:EJH327717 ERZ327698:ETD327717 FBV327698:FCZ327717 FLR327698:FMV327717 FVN327698:FWR327717 GFJ327698:GGN327717 GPF327698:GQJ327717 GZB327698:HAF327717 HIX327698:HKB327717 HST327698:HTX327717 ICP327698:IDT327717 IML327698:INP327717 IWH327698:IXL327717 JGD327698:JHH327717 JPZ327698:JRD327717 JZV327698:KAZ327717 KJR327698:KKV327717 KTN327698:KUR327717 LDJ327698:LEN327717 LNF327698:LOJ327717 LXB327698:LYF327717 MGX327698:MIB327717 MQT327698:MRX327717 NAP327698:NBT327717 NKL327698:NLP327717 NUH327698:NVL327717 OED327698:OFH327717 ONZ327698:OPD327717 OXV327698:OYZ327717 PHR327698:PIV327717 PRN327698:PSR327717 QBJ327698:QCN327717 QLF327698:QMJ327717 QVB327698:QWF327717 REX327698:RGB327717 ROT327698:RPX327717 RYP327698:RZT327717 SIL327698:SJP327717 SSH327698:STL327717 TCD327698:TDH327717 TLZ327698:TND327717 TVV327698:TWZ327717 UFR327698:UGV327717 UPN327698:UQR327717 UZJ327698:VAN327717 VJF327698:VKJ327717 VTB327698:VUF327717 WCX327698:WEB327717 WMT327698:WNX327717 WWP327698:WXT327717 F393234:AK393253 KD393234:LH393253 TZ393234:VD393253 ADV393234:AEZ393253 ANR393234:AOV393253 AXN393234:AYR393253 BHJ393234:BIN393253 BRF393234:BSJ393253 CBB393234:CCF393253 CKX393234:CMB393253 CUT393234:CVX393253 DEP393234:DFT393253 DOL393234:DPP393253 DYH393234:DZL393253 EID393234:EJH393253 ERZ393234:ETD393253 FBV393234:FCZ393253 FLR393234:FMV393253 FVN393234:FWR393253 GFJ393234:GGN393253 GPF393234:GQJ393253 GZB393234:HAF393253 HIX393234:HKB393253 HST393234:HTX393253 ICP393234:IDT393253 IML393234:INP393253 IWH393234:IXL393253 JGD393234:JHH393253 JPZ393234:JRD393253 JZV393234:KAZ393253 KJR393234:KKV393253 KTN393234:KUR393253 LDJ393234:LEN393253 LNF393234:LOJ393253 LXB393234:LYF393253 MGX393234:MIB393253 MQT393234:MRX393253 NAP393234:NBT393253 NKL393234:NLP393253 NUH393234:NVL393253 OED393234:OFH393253 ONZ393234:OPD393253 OXV393234:OYZ393253 PHR393234:PIV393253 PRN393234:PSR393253 QBJ393234:QCN393253 QLF393234:QMJ393253 QVB393234:QWF393253 REX393234:RGB393253 ROT393234:RPX393253 RYP393234:RZT393253 SIL393234:SJP393253 SSH393234:STL393253 TCD393234:TDH393253 TLZ393234:TND393253 TVV393234:TWZ393253 UFR393234:UGV393253 UPN393234:UQR393253 UZJ393234:VAN393253 VJF393234:VKJ393253 VTB393234:VUF393253 WCX393234:WEB393253 WMT393234:WNX393253 WWP393234:WXT393253 F458770:AK458789 KD458770:LH458789 TZ458770:VD458789 ADV458770:AEZ458789 ANR458770:AOV458789 AXN458770:AYR458789 BHJ458770:BIN458789 BRF458770:BSJ458789 CBB458770:CCF458789 CKX458770:CMB458789 CUT458770:CVX458789 DEP458770:DFT458789 DOL458770:DPP458789 DYH458770:DZL458789 EID458770:EJH458789 ERZ458770:ETD458789 FBV458770:FCZ458789 FLR458770:FMV458789 FVN458770:FWR458789 GFJ458770:GGN458789 GPF458770:GQJ458789 GZB458770:HAF458789 HIX458770:HKB458789 HST458770:HTX458789 ICP458770:IDT458789 IML458770:INP458789 IWH458770:IXL458789 JGD458770:JHH458789 JPZ458770:JRD458789 JZV458770:KAZ458789 KJR458770:KKV458789 KTN458770:KUR458789 LDJ458770:LEN458789 LNF458770:LOJ458789 LXB458770:LYF458789 MGX458770:MIB458789 MQT458770:MRX458789 NAP458770:NBT458789 NKL458770:NLP458789 NUH458770:NVL458789 OED458770:OFH458789 ONZ458770:OPD458789 OXV458770:OYZ458789 PHR458770:PIV458789 PRN458770:PSR458789 QBJ458770:QCN458789 QLF458770:QMJ458789 QVB458770:QWF458789 REX458770:RGB458789 ROT458770:RPX458789 RYP458770:RZT458789 SIL458770:SJP458789 SSH458770:STL458789 TCD458770:TDH458789 TLZ458770:TND458789 TVV458770:TWZ458789 UFR458770:UGV458789 UPN458770:UQR458789 UZJ458770:VAN458789 VJF458770:VKJ458789 VTB458770:VUF458789 WCX458770:WEB458789 WMT458770:WNX458789 WWP458770:WXT458789 F524306:AK524325 KD524306:LH524325 TZ524306:VD524325 ADV524306:AEZ524325 ANR524306:AOV524325 AXN524306:AYR524325 BHJ524306:BIN524325 BRF524306:BSJ524325 CBB524306:CCF524325 CKX524306:CMB524325 CUT524306:CVX524325 DEP524306:DFT524325 DOL524306:DPP524325 DYH524306:DZL524325 EID524306:EJH524325 ERZ524306:ETD524325 FBV524306:FCZ524325 FLR524306:FMV524325 FVN524306:FWR524325 GFJ524306:GGN524325 GPF524306:GQJ524325 GZB524306:HAF524325 HIX524306:HKB524325 HST524306:HTX524325 ICP524306:IDT524325 IML524306:INP524325 IWH524306:IXL524325 JGD524306:JHH524325 JPZ524306:JRD524325 JZV524306:KAZ524325 KJR524306:KKV524325 KTN524306:KUR524325 LDJ524306:LEN524325 LNF524306:LOJ524325 LXB524306:LYF524325 MGX524306:MIB524325 MQT524306:MRX524325 NAP524306:NBT524325 NKL524306:NLP524325 NUH524306:NVL524325 OED524306:OFH524325 ONZ524306:OPD524325 OXV524306:OYZ524325 PHR524306:PIV524325 PRN524306:PSR524325 QBJ524306:QCN524325 QLF524306:QMJ524325 QVB524306:QWF524325 REX524306:RGB524325 ROT524306:RPX524325 RYP524306:RZT524325 SIL524306:SJP524325 SSH524306:STL524325 TCD524306:TDH524325 TLZ524306:TND524325 TVV524306:TWZ524325 UFR524306:UGV524325 UPN524306:UQR524325 UZJ524306:VAN524325 VJF524306:VKJ524325 VTB524306:VUF524325 WCX524306:WEB524325 WMT524306:WNX524325 WWP524306:WXT524325 F589842:AK589861 KD589842:LH589861 TZ589842:VD589861 ADV589842:AEZ589861 ANR589842:AOV589861 AXN589842:AYR589861 BHJ589842:BIN589861 BRF589842:BSJ589861 CBB589842:CCF589861 CKX589842:CMB589861 CUT589842:CVX589861 DEP589842:DFT589861 DOL589842:DPP589861 DYH589842:DZL589861 EID589842:EJH589861 ERZ589842:ETD589861 FBV589842:FCZ589861 FLR589842:FMV589861 FVN589842:FWR589861 GFJ589842:GGN589861 GPF589842:GQJ589861 GZB589842:HAF589861 HIX589842:HKB589861 HST589842:HTX589861 ICP589842:IDT589861 IML589842:INP589861 IWH589842:IXL589861 JGD589842:JHH589861 JPZ589842:JRD589861 JZV589842:KAZ589861 KJR589842:KKV589861 KTN589842:KUR589861 LDJ589842:LEN589861 LNF589842:LOJ589861 LXB589842:LYF589861 MGX589842:MIB589861 MQT589842:MRX589861 NAP589842:NBT589861 NKL589842:NLP589861 NUH589842:NVL589861 OED589842:OFH589861 ONZ589842:OPD589861 OXV589842:OYZ589861 PHR589842:PIV589861 PRN589842:PSR589861 QBJ589842:QCN589861 QLF589842:QMJ589861 QVB589842:QWF589861 REX589842:RGB589861 ROT589842:RPX589861 RYP589842:RZT589861 SIL589842:SJP589861 SSH589842:STL589861 TCD589842:TDH589861 TLZ589842:TND589861 TVV589842:TWZ589861 UFR589842:UGV589861 UPN589842:UQR589861 UZJ589842:VAN589861 VJF589842:VKJ589861 VTB589842:VUF589861 WCX589842:WEB589861 WMT589842:WNX589861 WWP589842:WXT589861 F655378:AK655397 KD655378:LH655397 TZ655378:VD655397 ADV655378:AEZ655397 ANR655378:AOV655397 AXN655378:AYR655397 BHJ655378:BIN655397 BRF655378:BSJ655397 CBB655378:CCF655397 CKX655378:CMB655397 CUT655378:CVX655397 DEP655378:DFT655397 DOL655378:DPP655397 DYH655378:DZL655397 EID655378:EJH655397 ERZ655378:ETD655397 FBV655378:FCZ655397 FLR655378:FMV655397 FVN655378:FWR655397 GFJ655378:GGN655397 GPF655378:GQJ655397 GZB655378:HAF655397 HIX655378:HKB655397 HST655378:HTX655397 ICP655378:IDT655397 IML655378:INP655397 IWH655378:IXL655397 JGD655378:JHH655397 JPZ655378:JRD655397 JZV655378:KAZ655397 KJR655378:KKV655397 KTN655378:KUR655397 LDJ655378:LEN655397 LNF655378:LOJ655397 LXB655378:LYF655397 MGX655378:MIB655397 MQT655378:MRX655397 NAP655378:NBT655397 NKL655378:NLP655397 NUH655378:NVL655397 OED655378:OFH655397 ONZ655378:OPD655397 OXV655378:OYZ655397 PHR655378:PIV655397 PRN655378:PSR655397 QBJ655378:QCN655397 QLF655378:QMJ655397 QVB655378:QWF655397 REX655378:RGB655397 ROT655378:RPX655397 RYP655378:RZT655397 SIL655378:SJP655397 SSH655378:STL655397 TCD655378:TDH655397 TLZ655378:TND655397 TVV655378:TWZ655397 UFR655378:UGV655397 UPN655378:UQR655397 UZJ655378:VAN655397 VJF655378:VKJ655397 VTB655378:VUF655397 WCX655378:WEB655397 WMT655378:WNX655397 WWP655378:WXT655397 F720914:AK720933 KD720914:LH720933 TZ720914:VD720933 ADV720914:AEZ720933 ANR720914:AOV720933 AXN720914:AYR720933 BHJ720914:BIN720933 BRF720914:BSJ720933 CBB720914:CCF720933 CKX720914:CMB720933 CUT720914:CVX720933 DEP720914:DFT720933 DOL720914:DPP720933 DYH720914:DZL720933 EID720914:EJH720933 ERZ720914:ETD720933 FBV720914:FCZ720933 FLR720914:FMV720933 FVN720914:FWR720933 GFJ720914:GGN720933 GPF720914:GQJ720933 GZB720914:HAF720933 HIX720914:HKB720933 HST720914:HTX720933 ICP720914:IDT720933 IML720914:INP720933 IWH720914:IXL720933 JGD720914:JHH720933 JPZ720914:JRD720933 JZV720914:KAZ720933 KJR720914:KKV720933 KTN720914:KUR720933 LDJ720914:LEN720933 LNF720914:LOJ720933 LXB720914:LYF720933 MGX720914:MIB720933 MQT720914:MRX720933 NAP720914:NBT720933 NKL720914:NLP720933 NUH720914:NVL720933 OED720914:OFH720933 ONZ720914:OPD720933 OXV720914:OYZ720933 PHR720914:PIV720933 PRN720914:PSR720933 QBJ720914:QCN720933 QLF720914:QMJ720933 QVB720914:QWF720933 REX720914:RGB720933 ROT720914:RPX720933 RYP720914:RZT720933 SIL720914:SJP720933 SSH720914:STL720933 TCD720914:TDH720933 TLZ720914:TND720933 TVV720914:TWZ720933 UFR720914:UGV720933 UPN720914:UQR720933 UZJ720914:VAN720933 VJF720914:VKJ720933 VTB720914:VUF720933 WCX720914:WEB720933 WMT720914:WNX720933 WWP720914:WXT720933 F786450:AK786469 KD786450:LH786469 TZ786450:VD786469 ADV786450:AEZ786469 ANR786450:AOV786469 AXN786450:AYR786469 BHJ786450:BIN786469 BRF786450:BSJ786469 CBB786450:CCF786469 CKX786450:CMB786469 CUT786450:CVX786469 DEP786450:DFT786469 DOL786450:DPP786469 DYH786450:DZL786469 EID786450:EJH786469 ERZ786450:ETD786469 FBV786450:FCZ786469 FLR786450:FMV786469 FVN786450:FWR786469 GFJ786450:GGN786469 GPF786450:GQJ786469 GZB786450:HAF786469 HIX786450:HKB786469 HST786450:HTX786469 ICP786450:IDT786469 IML786450:INP786469 IWH786450:IXL786469 JGD786450:JHH786469 JPZ786450:JRD786469 JZV786450:KAZ786469 KJR786450:KKV786469 KTN786450:KUR786469 LDJ786450:LEN786469 LNF786450:LOJ786469 LXB786450:LYF786469 MGX786450:MIB786469 MQT786450:MRX786469 NAP786450:NBT786469 NKL786450:NLP786469 NUH786450:NVL786469 OED786450:OFH786469 ONZ786450:OPD786469 OXV786450:OYZ786469 PHR786450:PIV786469 PRN786450:PSR786469 QBJ786450:QCN786469 QLF786450:QMJ786469 QVB786450:QWF786469 REX786450:RGB786469 ROT786450:RPX786469 RYP786450:RZT786469 SIL786450:SJP786469 SSH786450:STL786469 TCD786450:TDH786469 TLZ786450:TND786469 TVV786450:TWZ786469 UFR786450:UGV786469 UPN786450:UQR786469 UZJ786450:VAN786469 VJF786450:VKJ786469 VTB786450:VUF786469 WCX786450:WEB786469 WMT786450:WNX786469 WWP786450:WXT786469 F851986:AK852005 KD851986:LH852005 TZ851986:VD852005 ADV851986:AEZ852005 ANR851986:AOV852005 AXN851986:AYR852005 BHJ851986:BIN852005 BRF851986:BSJ852005 CBB851986:CCF852005 CKX851986:CMB852005 CUT851986:CVX852005 DEP851986:DFT852005 DOL851986:DPP852005 DYH851986:DZL852005 EID851986:EJH852005 ERZ851986:ETD852005 FBV851986:FCZ852005 FLR851986:FMV852005 FVN851986:FWR852005 GFJ851986:GGN852005 GPF851986:GQJ852005 GZB851986:HAF852005 HIX851986:HKB852005 HST851986:HTX852005 ICP851986:IDT852005 IML851986:INP852005 IWH851986:IXL852005 JGD851986:JHH852005 JPZ851986:JRD852005 JZV851986:KAZ852005 KJR851986:KKV852005 KTN851986:KUR852005 LDJ851986:LEN852005 LNF851986:LOJ852005 LXB851986:LYF852005 MGX851986:MIB852005 MQT851986:MRX852005 NAP851986:NBT852005 NKL851986:NLP852005 NUH851986:NVL852005 OED851986:OFH852005 ONZ851986:OPD852005 OXV851986:OYZ852005 PHR851986:PIV852005 PRN851986:PSR852005 QBJ851986:QCN852005 QLF851986:QMJ852005 QVB851986:QWF852005 REX851986:RGB852005 ROT851986:RPX852005 RYP851986:RZT852005 SIL851986:SJP852005 SSH851986:STL852005 TCD851986:TDH852005 TLZ851986:TND852005 TVV851986:TWZ852005 UFR851986:UGV852005 UPN851986:UQR852005 UZJ851986:VAN852005 VJF851986:VKJ852005 VTB851986:VUF852005 WCX851986:WEB852005 WMT851986:WNX852005 WWP851986:WXT852005 F917522:AK917541 KD917522:LH917541 TZ917522:VD917541 ADV917522:AEZ917541 ANR917522:AOV917541 AXN917522:AYR917541 BHJ917522:BIN917541 BRF917522:BSJ917541 CBB917522:CCF917541 CKX917522:CMB917541 CUT917522:CVX917541 DEP917522:DFT917541 DOL917522:DPP917541 DYH917522:DZL917541 EID917522:EJH917541 ERZ917522:ETD917541 FBV917522:FCZ917541 FLR917522:FMV917541 FVN917522:FWR917541 GFJ917522:GGN917541 GPF917522:GQJ917541 GZB917522:HAF917541 HIX917522:HKB917541 HST917522:HTX917541 ICP917522:IDT917541 IML917522:INP917541 IWH917522:IXL917541 JGD917522:JHH917541 JPZ917522:JRD917541 JZV917522:KAZ917541 KJR917522:KKV917541 KTN917522:KUR917541 LDJ917522:LEN917541 LNF917522:LOJ917541 LXB917522:LYF917541 MGX917522:MIB917541 MQT917522:MRX917541 NAP917522:NBT917541 NKL917522:NLP917541 NUH917522:NVL917541 OED917522:OFH917541 ONZ917522:OPD917541 OXV917522:OYZ917541 PHR917522:PIV917541 PRN917522:PSR917541 QBJ917522:QCN917541 QLF917522:QMJ917541 QVB917522:QWF917541 REX917522:RGB917541 ROT917522:RPX917541 RYP917522:RZT917541 SIL917522:SJP917541 SSH917522:STL917541 TCD917522:TDH917541 TLZ917522:TND917541 TVV917522:TWZ917541 UFR917522:UGV917541 UPN917522:UQR917541 UZJ917522:VAN917541 VJF917522:VKJ917541 VTB917522:VUF917541 WCX917522:WEB917541 WMT917522:WNX917541 WWP917522:WXT917541 F983058:AK983077 KD983058:LH983077 TZ983058:VD983077 ADV983058:AEZ983077 ANR983058:AOV983077 AXN983058:AYR983077 BHJ983058:BIN983077 BRF983058:BSJ983077 CBB983058:CCF983077 CKX983058:CMB983077 CUT983058:CVX983077 DEP983058:DFT983077 DOL983058:DPP983077 DYH983058:DZL983077 EID983058:EJH983077 ERZ983058:ETD983077 FBV983058:FCZ983077 FLR983058:FMV983077 FVN983058:FWR983077 GFJ983058:GGN983077 GPF983058:GQJ983077 GZB983058:HAF983077 HIX983058:HKB983077 HST983058:HTX983077 ICP983058:IDT983077 IML983058:INP983077 IWH983058:IXL983077 JGD983058:JHH983077 JPZ983058:JRD983077 JZV983058:KAZ983077 KJR983058:KKV983077 KTN983058:KUR983077 LDJ983058:LEN983077 LNF983058:LOJ983077 LXB983058:LYF983077 MGX983058:MIB983077 MQT983058:MRX983077 NAP983058:NBT983077 NKL983058:NLP983077 NUH983058:NVL983077 OED983058:OFH983077 ONZ983058:OPD983077 OXV983058:OYZ983077 PHR983058:PIV983077 PRN983058:PSR983077 QBJ983058:QCN983077 QLF983058:QMJ983077 QVB983058:QWF983077 REX983058:RGB983077 ROT983058:RPX983077 RYP983058:RZT983077 SIL983058:SJP983077 SSH983058:STL983077 TCD983058:TDH983077 TLZ983058:TND983077 TVV983058:TWZ983077 UFR983058:UGV983077 UPN983058:UQR983077 UZJ983058:VAN983077 VJF983058:VKJ983077 VTB983058:VUF983077 WCX983058:WEB983077 WMT983058:WNX983077 G11:AK30" xr:uid="{00000000-0002-0000-0300-000001000000}">
      <formula1>INDIRECT("$K$68:$K$83")</formula1>
    </dataValidation>
    <dataValidation type="list" allowBlank="1" showInputMessage="1" showErrorMessage="1" sqref="WWP983084:WXT983096 KE37:LI49 UA37:VE49 ADW37:AFA49 ANS37:AOW49 AXO37:AYS49 BHK37:BIO49 BRG37:BSK49 CBC37:CCG49 CKY37:CMC49 CUU37:CVY49 DEQ37:DFU49 DOM37:DPQ49 DYI37:DZM49 EIE37:EJI49 ESA37:ETE49 FBW37:FDA49 FLS37:FMW49 FVO37:FWS49 GFK37:GGO49 GPG37:GQK49 GZC37:HAG49 HIY37:HKC49 HSU37:HTY49 ICQ37:IDU49 IMM37:INQ49 IWI37:IXM49 JGE37:JHI49 JQA37:JRE49 JZW37:KBA49 KJS37:KKW49 KTO37:KUS49 LDK37:LEO49 LNG37:LOK49 LXC37:LYG49 MGY37:MIC49 MQU37:MRY49 NAQ37:NBU49 NKM37:NLQ49 NUI37:NVM49 OEE37:OFI49 OOA37:OPE49 OXW37:OZA49 PHS37:PIW49 PRO37:PSS49 QBK37:QCO49 QLG37:QMK49 QVC37:QWG49 REY37:RGC49 ROU37:RPY49 RYQ37:RZU49 SIM37:SJQ49 SSI37:STM49 TCE37:TDI49 TMA37:TNE49 TVW37:TXA49 UFS37:UGW49 UPO37:UQS49 UZK37:VAO49 VJG37:VKK49 VTC37:VUG49 WCY37:WEC49 WMU37:WNY49 WWQ37:WXU49 F65580:AK65592 KD65580:LH65592 TZ65580:VD65592 ADV65580:AEZ65592 ANR65580:AOV65592 AXN65580:AYR65592 BHJ65580:BIN65592 BRF65580:BSJ65592 CBB65580:CCF65592 CKX65580:CMB65592 CUT65580:CVX65592 DEP65580:DFT65592 DOL65580:DPP65592 DYH65580:DZL65592 EID65580:EJH65592 ERZ65580:ETD65592 FBV65580:FCZ65592 FLR65580:FMV65592 FVN65580:FWR65592 GFJ65580:GGN65592 GPF65580:GQJ65592 GZB65580:HAF65592 HIX65580:HKB65592 HST65580:HTX65592 ICP65580:IDT65592 IML65580:INP65592 IWH65580:IXL65592 JGD65580:JHH65592 JPZ65580:JRD65592 JZV65580:KAZ65592 KJR65580:KKV65592 KTN65580:KUR65592 LDJ65580:LEN65592 LNF65580:LOJ65592 LXB65580:LYF65592 MGX65580:MIB65592 MQT65580:MRX65592 NAP65580:NBT65592 NKL65580:NLP65592 NUH65580:NVL65592 OED65580:OFH65592 ONZ65580:OPD65592 OXV65580:OYZ65592 PHR65580:PIV65592 PRN65580:PSR65592 QBJ65580:QCN65592 QLF65580:QMJ65592 QVB65580:QWF65592 REX65580:RGB65592 ROT65580:RPX65592 RYP65580:RZT65592 SIL65580:SJP65592 SSH65580:STL65592 TCD65580:TDH65592 TLZ65580:TND65592 TVV65580:TWZ65592 UFR65580:UGV65592 UPN65580:UQR65592 UZJ65580:VAN65592 VJF65580:VKJ65592 VTB65580:VUF65592 WCX65580:WEB65592 WMT65580:WNX65592 WWP65580:WXT65592 F131116:AK131128 KD131116:LH131128 TZ131116:VD131128 ADV131116:AEZ131128 ANR131116:AOV131128 AXN131116:AYR131128 BHJ131116:BIN131128 BRF131116:BSJ131128 CBB131116:CCF131128 CKX131116:CMB131128 CUT131116:CVX131128 DEP131116:DFT131128 DOL131116:DPP131128 DYH131116:DZL131128 EID131116:EJH131128 ERZ131116:ETD131128 FBV131116:FCZ131128 FLR131116:FMV131128 FVN131116:FWR131128 GFJ131116:GGN131128 GPF131116:GQJ131128 GZB131116:HAF131128 HIX131116:HKB131128 HST131116:HTX131128 ICP131116:IDT131128 IML131116:INP131128 IWH131116:IXL131128 JGD131116:JHH131128 JPZ131116:JRD131128 JZV131116:KAZ131128 KJR131116:KKV131128 KTN131116:KUR131128 LDJ131116:LEN131128 LNF131116:LOJ131128 LXB131116:LYF131128 MGX131116:MIB131128 MQT131116:MRX131128 NAP131116:NBT131128 NKL131116:NLP131128 NUH131116:NVL131128 OED131116:OFH131128 ONZ131116:OPD131128 OXV131116:OYZ131128 PHR131116:PIV131128 PRN131116:PSR131128 QBJ131116:QCN131128 QLF131116:QMJ131128 QVB131116:QWF131128 REX131116:RGB131128 ROT131116:RPX131128 RYP131116:RZT131128 SIL131116:SJP131128 SSH131116:STL131128 TCD131116:TDH131128 TLZ131116:TND131128 TVV131116:TWZ131128 UFR131116:UGV131128 UPN131116:UQR131128 UZJ131116:VAN131128 VJF131116:VKJ131128 VTB131116:VUF131128 WCX131116:WEB131128 WMT131116:WNX131128 WWP131116:WXT131128 F196652:AK196664 KD196652:LH196664 TZ196652:VD196664 ADV196652:AEZ196664 ANR196652:AOV196664 AXN196652:AYR196664 BHJ196652:BIN196664 BRF196652:BSJ196664 CBB196652:CCF196664 CKX196652:CMB196664 CUT196652:CVX196664 DEP196652:DFT196664 DOL196652:DPP196664 DYH196652:DZL196664 EID196652:EJH196664 ERZ196652:ETD196664 FBV196652:FCZ196664 FLR196652:FMV196664 FVN196652:FWR196664 GFJ196652:GGN196664 GPF196652:GQJ196664 GZB196652:HAF196664 HIX196652:HKB196664 HST196652:HTX196664 ICP196652:IDT196664 IML196652:INP196664 IWH196652:IXL196664 JGD196652:JHH196664 JPZ196652:JRD196664 JZV196652:KAZ196664 KJR196652:KKV196664 KTN196652:KUR196664 LDJ196652:LEN196664 LNF196652:LOJ196664 LXB196652:LYF196664 MGX196652:MIB196664 MQT196652:MRX196664 NAP196652:NBT196664 NKL196652:NLP196664 NUH196652:NVL196664 OED196652:OFH196664 ONZ196652:OPD196664 OXV196652:OYZ196664 PHR196652:PIV196664 PRN196652:PSR196664 QBJ196652:QCN196664 QLF196652:QMJ196664 QVB196652:QWF196664 REX196652:RGB196664 ROT196652:RPX196664 RYP196652:RZT196664 SIL196652:SJP196664 SSH196652:STL196664 TCD196652:TDH196664 TLZ196652:TND196664 TVV196652:TWZ196664 UFR196652:UGV196664 UPN196652:UQR196664 UZJ196652:VAN196664 VJF196652:VKJ196664 VTB196652:VUF196664 WCX196652:WEB196664 WMT196652:WNX196664 WWP196652:WXT196664 F262188:AK262200 KD262188:LH262200 TZ262188:VD262200 ADV262188:AEZ262200 ANR262188:AOV262200 AXN262188:AYR262200 BHJ262188:BIN262200 BRF262188:BSJ262200 CBB262188:CCF262200 CKX262188:CMB262200 CUT262188:CVX262200 DEP262188:DFT262200 DOL262188:DPP262200 DYH262188:DZL262200 EID262188:EJH262200 ERZ262188:ETD262200 FBV262188:FCZ262200 FLR262188:FMV262200 FVN262188:FWR262200 GFJ262188:GGN262200 GPF262188:GQJ262200 GZB262188:HAF262200 HIX262188:HKB262200 HST262188:HTX262200 ICP262188:IDT262200 IML262188:INP262200 IWH262188:IXL262200 JGD262188:JHH262200 JPZ262188:JRD262200 JZV262188:KAZ262200 KJR262188:KKV262200 KTN262188:KUR262200 LDJ262188:LEN262200 LNF262188:LOJ262200 LXB262188:LYF262200 MGX262188:MIB262200 MQT262188:MRX262200 NAP262188:NBT262200 NKL262188:NLP262200 NUH262188:NVL262200 OED262188:OFH262200 ONZ262188:OPD262200 OXV262188:OYZ262200 PHR262188:PIV262200 PRN262188:PSR262200 QBJ262188:QCN262200 QLF262188:QMJ262200 QVB262188:QWF262200 REX262188:RGB262200 ROT262188:RPX262200 RYP262188:RZT262200 SIL262188:SJP262200 SSH262188:STL262200 TCD262188:TDH262200 TLZ262188:TND262200 TVV262188:TWZ262200 UFR262188:UGV262200 UPN262188:UQR262200 UZJ262188:VAN262200 VJF262188:VKJ262200 VTB262188:VUF262200 WCX262188:WEB262200 WMT262188:WNX262200 WWP262188:WXT262200 F327724:AK327736 KD327724:LH327736 TZ327724:VD327736 ADV327724:AEZ327736 ANR327724:AOV327736 AXN327724:AYR327736 BHJ327724:BIN327736 BRF327724:BSJ327736 CBB327724:CCF327736 CKX327724:CMB327736 CUT327724:CVX327736 DEP327724:DFT327736 DOL327724:DPP327736 DYH327724:DZL327736 EID327724:EJH327736 ERZ327724:ETD327736 FBV327724:FCZ327736 FLR327724:FMV327736 FVN327724:FWR327736 GFJ327724:GGN327736 GPF327724:GQJ327736 GZB327724:HAF327736 HIX327724:HKB327736 HST327724:HTX327736 ICP327724:IDT327736 IML327724:INP327736 IWH327724:IXL327736 JGD327724:JHH327736 JPZ327724:JRD327736 JZV327724:KAZ327736 KJR327724:KKV327736 KTN327724:KUR327736 LDJ327724:LEN327736 LNF327724:LOJ327736 LXB327724:LYF327736 MGX327724:MIB327736 MQT327724:MRX327736 NAP327724:NBT327736 NKL327724:NLP327736 NUH327724:NVL327736 OED327724:OFH327736 ONZ327724:OPD327736 OXV327724:OYZ327736 PHR327724:PIV327736 PRN327724:PSR327736 QBJ327724:QCN327736 QLF327724:QMJ327736 QVB327724:QWF327736 REX327724:RGB327736 ROT327724:RPX327736 RYP327724:RZT327736 SIL327724:SJP327736 SSH327724:STL327736 TCD327724:TDH327736 TLZ327724:TND327736 TVV327724:TWZ327736 UFR327724:UGV327736 UPN327724:UQR327736 UZJ327724:VAN327736 VJF327724:VKJ327736 VTB327724:VUF327736 WCX327724:WEB327736 WMT327724:WNX327736 WWP327724:WXT327736 F393260:AK393272 KD393260:LH393272 TZ393260:VD393272 ADV393260:AEZ393272 ANR393260:AOV393272 AXN393260:AYR393272 BHJ393260:BIN393272 BRF393260:BSJ393272 CBB393260:CCF393272 CKX393260:CMB393272 CUT393260:CVX393272 DEP393260:DFT393272 DOL393260:DPP393272 DYH393260:DZL393272 EID393260:EJH393272 ERZ393260:ETD393272 FBV393260:FCZ393272 FLR393260:FMV393272 FVN393260:FWR393272 GFJ393260:GGN393272 GPF393260:GQJ393272 GZB393260:HAF393272 HIX393260:HKB393272 HST393260:HTX393272 ICP393260:IDT393272 IML393260:INP393272 IWH393260:IXL393272 JGD393260:JHH393272 JPZ393260:JRD393272 JZV393260:KAZ393272 KJR393260:KKV393272 KTN393260:KUR393272 LDJ393260:LEN393272 LNF393260:LOJ393272 LXB393260:LYF393272 MGX393260:MIB393272 MQT393260:MRX393272 NAP393260:NBT393272 NKL393260:NLP393272 NUH393260:NVL393272 OED393260:OFH393272 ONZ393260:OPD393272 OXV393260:OYZ393272 PHR393260:PIV393272 PRN393260:PSR393272 QBJ393260:QCN393272 QLF393260:QMJ393272 QVB393260:QWF393272 REX393260:RGB393272 ROT393260:RPX393272 RYP393260:RZT393272 SIL393260:SJP393272 SSH393260:STL393272 TCD393260:TDH393272 TLZ393260:TND393272 TVV393260:TWZ393272 UFR393260:UGV393272 UPN393260:UQR393272 UZJ393260:VAN393272 VJF393260:VKJ393272 VTB393260:VUF393272 WCX393260:WEB393272 WMT393260:WNX393272 WWP393260:WXT393272 F458796:AK458808 KD458796:LH458808 TZ458796:VD458808 ADV458796:AEZ458808 ANR458796:AOV458808 AXN458796:AYR458808 BHJ458796:BIN458808 BRF458796:BSJ458808 CBB458796:CCF458808 CKX458796:CMB458808 CUT458796:CVX458808 DEP458796:DFT458808 DOL458796:DPP458808 DYH458796:DZL458808 EID458796:EJH458808 ERZ458796:ETD458808 FBV458796:FCZ458808 FLR458796:FMV458808 FVN458796:FWR458808 GFJ458796:GGN458808 GPF458796:GQJ458808 GZB458796:HAF458808 HIX458796:HKB458808 HST458796:HTX458808 ICP458796:IDT458808 IML458796:INP458808 IWH458796:IXL458808 JGD458796:JHH458808 JPZ458796:JRD458808 JZV458796:KAZ458808 KJR458796:KKV458808 KTN458796:KUR458808 LDJ458796:LEN458808 LNF458796:LOJ458808 LXB458796:LYF458808 MGX458796:MIB458808 MQT458796:MRX458808 NAP458796:NBT458808 NKL458796:NLP458808 NUH458796:NVL458808 OED458796:OFH458808 ONZ458796:OPD458808 OXV458796:OYZ458808 PHR458796:PIV458808 PRN458796:PSR458808 QBJ458796:QCN458808 QLF458796:QMJ458808 QVB458796:QWF458808 REX458796:RGB458808 ROT458796:RPX458808 RYP458796:RZT458808 SIL458796:SJP458808 SSH458796:STL458808 TCD458796:TDH458808 TLZ458796:TND458808 TVV458796:TWZ458808 UFR458796:UGV458808 UPN458796:UQR458808 UZJ458796:VAN458808 VJF458796:VKJ458808 VTB458796:VUF458808 WCX458796:WEB458808 WMT458796:WNX458808 WWP458796:WXT458808 F524332:AK524344 KD524332:LH524344 TZ524332:VD524344 ADV524332:AEZ524344 ANR524332:AOV524344 AXN524332:AYR524344 BHJ524332:BIN524344 BRF524332:BSJ524344 CBB524332:CCF524344 CKX524332:CMB524344 CUT524332:CVX524344 DEP524332:DFT524344 DOL524332:DPP524344 DYH524332:DZL524344 EID524332:EJH524344 ERZ524332:ETD524344 FBV524332:FCZ524344 FLR524332:FMV524344 FVN524332:FWR524344 GFJ524332:GGN524344 GPF524332:GQJ524344 GZB524332:HAF524344 HIX524332:HKB524344 HST524332:HTX524344 ICP524332:IDT524344 IML524332:INP524344 IWH524332:IXL524344 JGD524332:JHH524344 JPZ524332:JRD524344 JZV524332:KAZ524344 KJR524332:KKV524344 KTN524332:KUR524344 LDJ524332:LEN524344 LNF524332:LOJ524344 LXB524332:LYF524344 MGX524332:MIB524344 MQT524332:MRX524344 NAP524332:NBT524344 NKL524332:NLP524344 NUH524332:NVL524344 OED524332:OFH524344 ONZ524332:OPD524344 OXV524332:OYZ524344 PHR524332:PIV524344 PRN524332:PSR524344 QBJ524332:QCN524344 QLF524332:QMJ524344 QVB524332:QWF524344 REX524332:RGB524344 ROT524332:RPX524344 RYP524332:RZT524344 SIL524332:SJP524344 SSH524332:STL524344 TCD524332:TDH524344 TLZ524332:TND524344 TVV524332:TWZ524344 UFR524332:UGV524344 UPN524332:UQR524344 UZJ524332:VAN524344 VJF524332:VKJ524344 VTB524332:VUF524344 WCX524332:WEB524344 WMT524332:WNX524344 WWP524332:WXT524344 F589868:AK589880 KD589868:LH589880 TZ589868:VD589880 ADV589868:AEZ589880 ANR589868:AOV589880 AXN589868:AYR589880 BHJ589868:BIN589880 BRF589868:BSJ589880 CBB589868:CCF589880 CKX589868:CMB589880 CUT589868:CVX589880 DEP589868:DFT589880 DOL589868:DPP589880 DYH589868:DZL589880 EID589868:EJH589880 ERZ589868:ETD589880 FBV589868:FCZ589880 FLR589868:FMV589880 FVN589868:FWR589880 GFJ589868:GGN589880 GPF589868:GQJ589880 GZB589868:HAF589880 HIX589868:HKB589880 HST589868:HTX589880 ICP589868:IDT589880 IML589868:INP589880 IWH589868:IXL589880 JGD589868:JHH589880 JPZ589868:JRD589880 JZV589868:KAZ589880 KJR589868:KKV589880 KTN589868:KUR589880 LDJ589868:LEN589880 LNF589868:LOJ589880 LXB589868:LYF589880 MGX589868:MIB589880 MQT589868:MRX589880 NAP589868:NBT589880 NKL589868:NLP589880 NUH589868:NVL589880 OED589868:OFH589880 ONZ589868:OPD589880 OXV589868:OYZ589880 PHR589868:PIV589880 PRN589868:PSR589880 QBJ589868:QCN589880 QLF589868:QMJ589880 QVB589868:QWF589880 REX589868:RGB589880 ROT589868:RPX589880 RYP589868:RZT589880 SIL589868:SJP589880 SSH589868:STL589880 TCD589868:TDH589880 TLZ589868:TND589880 TVV589868:TWZ589880 UFR589868:UGV589880 UPN589868:UQR589880 UZJ589868:VAN589880 VJF589868:VKJ589880 VTB589868:VUF589880 WCX589868:WEB589880 WMT589868:WNX589880 WWP589868:WXT589880 F655404:AK655416 KD655404:LH655416 TZ655404:VD655416 ADV655404:AEZ655416 ANR655404:AOV655416 AXN655404:AYR655416 BHJ655404:BIN655416 BRF655404:BSJ655416 CBB655404:CCF655416 CKX655404:CMB655416 CUT655404:CVX655416 DEP655404:DFT655416 DOL655404:DPP655416 DYH655404:DZL655416 EID655404:EJH655416 ERZ655404:ETD655416 FBV655404:FCZ655416 FLR655404:FMV655416 FVN655404:FWR655416 GFJ655404:GGN655416 GPF655404:GQJ655416 GZB655404:HAF655416 HIX655404:HKB655416 HST655404:HTX655416 ICP655404:IDT655416 IML655404:INP655416 IWH655404:IXL655416 JGD655404:JHH655416 JPZ655404:JRD655416 JZV655404:KAZ655416 KJR655404:KKV655416 KTN655404:KUR655416 LDJ655404:LEN655416 LNF655404:LOJ655416 LXB655404:LYF655416 MGX655404:MIB655416 MQT655404:MRX655416 NAP655404:NBT655416 NKL655404:NLP655416 NUH655404:NVL655416 OED655404:OFH655416 ONZ655404:OPD655416 OXV655404:OYZ655416 PHR655404:PIV655416 PRN655404:PSR655416 QBJ655404:QCN655416 QLF655404:QMJ655416 QVB655404:QWF655416 REX655404:RGB655416 ROT655404:RPX655416 RYP655404:RZT655416 SIL655404:SJP655416 SSH655404:STL655416 TCD655404:TDH655416 TLZ655404:TND655416 TVV655404:TWZ655416 UFR655404:UGV655416 UPN655404:UQR655416 UZJ655404:VAN655416 VJF655404:VKJ655416 VTB655404:VUF655416 WCX655404:WEB655416 WMT655404:WNX655416 WWP655404:WXT655416 F720940:AK720952 KD720940:LH720952 TZ720940:VD720952 ADV720940:AEZ720952 ANR720940:AOV720952 AXN720940:AYR720952 BHJ720940:BIN720952 BRF720940:BSJ720952 CBB720940:CCF720952 CKX720940:CMB720952 CUT720940:CVX720952 DEP720940:DFT720952 DOL720940:DPP720952 DYH720940:DZL720952 EID720940:EJH720952 ERZ720940:ETD720952 FBV720940:FCZ720952 FLR720940:FMV720952 FVN720940:FWR720952 GFJ720940:GGN720952 GPF720940:GQJ720952 GZB720940:HAF720952 HIX720940:HKB720952 HST720940:HTX720952 ICP720940:IDT720952 IML720940:INP720952 IWH720940:IXL720952 JGD720940:JHH720952 JPZ720940:JRD720952 JZV720940:KAZ720952 KJR720940:KKV720952 KTN720940:KUR720952 LDJ720940:LEN720952 LNF720940:LOJ720952 LXB720940:LYF720952 MGX720940:MIB720952 MQT720940:MRX720952 NAP720940:NBT720952 NKL720940:NLP720952 NUH720940:NVL720952 OED720940:OFH720952 ONZ720940:OPD720952 OXV720940:OYZ720952 PHR720940:PIV720952 PRN720940:PSR720952 QBJ720940:QCN720952 QLF720940:QMJ720952 QVB720940:QWF720952 REX720940:RGB720952 ROT720940:RPX720952 RYP720940:RZT720952 SIL720940:SJP720952 SSH720940:STL720952 TCD720940:TDH720952 TLZ720940:TND720952 TVV720940:TWZ720952 UFR720940:UGV720952 UPN720940:UQR720952 UZJ720940:VAN720952 VJF720940:VKJ720952 VTB720940:VUF720952 WCX720940:WEB720952 WMT720940:WNX720952 WWP720940:WXT720952 F786476:AK786488 KD786476:LH786488 TZ786476:VD786488 ADV786476:AEZ786488 ANR786476:AOV786488 AXN786476:AYR786488 BHJ786476:BIN786488 BRF786476:BSJ786488 CBB786476:CCF786488 CKX786476:CMB786488 CUT786476:CVX786488 DEP786476:DFT786488 DOL786476:DPP786488 DYH786476:DZL786488 EID786476:EJH786488 ERZ786476:ETD786488 FBV786476:FCZ786488 FLR786476:FMV786488 FVN786476:FWR786488 GFJ786476:GGN786488 GPF786476:GQJ786488 GZB786476:HAF786488 HIX786476:HKB786488 HST786476:HTX786488 ICP786476:IDT786488 IML786476:INP786488 IWH786476:IXL786488 JGD786476:JHH786488 JPZ786476:JRD786488 JZV786476:KAZ786488 KJR786476:KKV786488 KTN786476:KUR786488 LDJ786476:LEN786488 LNF786476:LOJ786488 LXB786476:LYF786488 MGX786476:MIB786488 MQT786476:MRX786488 NAP786476:NBT786488 NKL786476:NLP786488 NUH786476:NVL786488 OED786476:OFH786488 ONZ786476:OPD786488 OXV786476:OYZ786488 PHR786476:PIV786488 PRN786476:PSR786488 QBJ786476:QCN786488 QLF786476:QMJ786488 QVB786476:QWF786488 REX786476:RGB786488 ROT786476:RPX786488 RYP786476:RZT786488 SIL786476:SJP786488 SSH786476:STL786488 TCD786476:TDH786488 TLZ786476:TND786488 TVV786476:TWZ786488 UFR786476:UGV786488 UPN786476:UQR786488 UZJ786476:VAN786488 VJF786476:VKJ786488 VTB786476:VUF786488 WCX786476:WEB786488 WMT786476:WNX786488 WWP786476:WXT786488 F852012:AK852024 KD852012:LH852024 TZ852012:VD852024 ADV852012:AEZ852024 ANR852012:AOV852024 AXN852012:AYR852024 BHJ852012:BIN852024 BRF852012:BSJ852024 CBB852012:CCF852024 CKX852012:CMB852024 CUT852012:CVX852024 DEP852012:DFT852024 DOL852012:DPP852024 DYH852012:DZL852024 EID852012:EJH852024 ERZ852012:ETD852024 FBV852012:FCZ852024 FLR852012:FMV852024 FVN852012:FWR852024 GFJ852012:GGN852024 GPF852012:GQJ852024 GZB852012:HAF852024 HIX852012:HKB852024 HST852012:HTX852024 ICP852012:IDT852024 IML852012:INP852024 IWH852012:IXL852024 JGD852012:JHH852024 JPZ852012:JRD852024 JZV852012:KAZ852024 KJR852012:KKV852024 KTN852012:KUR852024 LDJ852012:LEN852024 LNF852012:LOJ852024 LXB852012:LYF852024 MGX852012:MIB852024 MQT852012:MRX852024 NAP852012:NBT852024 NKL852012:NLP852024 NUH852012:NVL852024 OED852012:OFH852024 ONZ852012:OPD852024 OXV852012:OYZ852024 PHR852012:PIV852024 PRN852012:PSR852024 QBJ852012:QCN852024 QLF852012:QMJ852024 QVB852012:QWF852024 REX852012:RGB852024 ROT852012:RPX852024 RYP852012:RZT852024 SIL852012:SJP852024 SSH852012:STL852024 TCD852012:TDH852024 TLZ852012:TND852024 TVV852012:TWZ852024 UFR852012:UGV852024 UPN852012:UQR852024 UZJ852012:VAN852024 VJF852012:VKJ852024 VTB852012:VUF852024 WCX852012:WEB852024 WMT852012:WNX852024 WWP852012:WXT852024 F917548:AK917560 KD917548:LH917560 TZ917548:VD917560 ADV917548:AEZ917560 ANR917548:AOV917560 AXN917548:AYR917560 BHJ917548:BIN917560 BRF917548:BSJ917560 CBB917548:CCF917560 CKX917548:CMB917560 CUT917548:CVX917560 DEP917548:DFT917560 DOL917548:DPP917560 DYH917548:DZL917560 EID917548:EJH917560 ERZ917548:ETD917560 FBV917548:FCZ917560 FLR917548:FMV917560 FVN917548:FWR917560 GFJ917548:GGN917560 GPF917548:GQJ917560 GZB917548:HAF917560 HIX917548:HKB917560 HST917548:HTX917560 ICP917548:IDT917560 IML917548:INP917560 IWH917548:IXL917560 JGD917548:JHH917560 JPZ917548:JRD917560 JZV917548:KAZ917560 KJR917548:KKV917560 KTN917548:KUR917560 LDJ917548:LEN917560 LNF917548:LOJ917560 LXB917548:LYF917560 MGX917548:MIB917560 MQT917548:MRX917560 NAP917548:NBT917560 NKL917548:NLP917560 NUH917548:NVL917560 OED917548:OFH917560 ONZ917548:OPD917560 OXV917548:OYZ917560 PHR917548:PIV917560 PRN917548:PSR917560 QBJ917548:QCN917560 QLF917548:QMJ917560 QVB917548:QWF917560 REX917548:RGB917560 ROT917548:RPX917560 RYP917548:RZT917560 SIL917548:SJP917560 SSH917548:STL917560 TCD917548:TDH917560 TLZ917548:TND917560 TVV917548:TWZ917560 UFR917548:UGV917560 UPN917548:UQR917560 UZJ917548:VAN917560 VJF917548:VKJ917560 VTB917548:VUF917560 WCX917548:WEB917560 WMT917548:WNX917560 WWP917548:WXT917560 F983084:AK983096 KD983084:LH983096 TZ983084:VD983096 ADV983084:AEZ983096 ANR983084:AOV983096 AXN983084:AYR983096 BHJ983084:BIN983096 BRF983084:BSJ983096 CBB983084:CCF983096 CKX983084:CMB983096 CUT983084:CVX983096 DEP983084:DFT983096 DOL983084:DPP983096 DYH983084:DZL983096 EID983084:EJH983096 ERZ983084:ETD983096 FBV983084:FCZ983096 FLR983084:FMV983096 FVN983084:FWR983096 GFJ983084:GGN983096 GPF983084:GQJ983096 GZB983084:HAF983096 HIX983084:HKB983096 HST983084:HTX983096 ICP983084:IDT983096 IML983084:INP983096 IWH983084:IXL983096 JGD983084:JHH983096 JPZ983084:JRD983096 JZV983084:KAZ983096 KJR983084:KKV983096 KTN983084:KUR983096 LDJ983084:LEN983096 LNF983084:LOJ983096 LXB983084:LYF983096 MGX983084:MIB983096 MQT983084:MRX983096 NAP983084:NBT983096 NKL983084:NLP983096 NUH983084:NVL983096 OED983084:OFH983096 ONZ983084:OPD983096 OXV983084:OYZ983096 PHR983084:PIV983096 PRN983084:PSR983096 QBJ983084:QCN983096 QLF983084:QMJ983096 QVB983084:QWF983096 REX983084:RGB983096 ROT983084:RPX983096 RYP983084:RZT983096 SIL983084:SJP983096 SSH983084:STL983096 TCD983084:TDH983096 TLZ983084:TND983096 TVV983084:TWZ983096 UFR983084:UGV983096 UPN983084:UQR983096 UZJ983084:VAN983096 VJF983084:VKJ983096 VTB983084:VUF983096 WCX983084:WEB983096 WMT983084:WNX983096 G37:AK49" xr:uid="{00000000-0002-0000-0300-000002000000}">
      <formula1>"出"</formula1>
    </dataValidation>
    <dataValidation type="whole" operator="lessThanOrEqual" allowBlank="1" showInputMessage="1" showErrorMessage="1" error="月当たりの上限額は２万円となります。_x000a_（男性研修生は対象外）" sqref="BE983066:BF983095 BE65562:BF65591 BE131098:BF131127 BE196634:BF196663 BE262170:BF262199 BE327706:BF327735 BE393242:BF393271 BE458778:BF458807 BE524314:BF524343 BE589850:BF589879 BE655386:BF655415 BE720922:BF720951 BE786458:BF786487 BE851994:BF852023 BE917530:BF917559" xr:uid="{00000000-0002-0000-0300-000003000000}">
      <formula1>20000</formula1>
    </dataValidation>
    <dataValidation type="list" allowBlank="1" showInputMessage="1" showErrorMessage="1" sqref="B11:B30" xr:uid="{00000000-0002-0000-0300-000004000000}">
      <formula1>"TR,FW1,FW2,FW3,多能工"</formula1>
    </dataValidation>
  </dataValidations>
  <printOptions horizontalCentered="1" verticalCentered="1"/>
  <pageMargins left="0.19685039370078741" right="0.19685039370078741" top="0.39370078740157483" bottom="0" header="0" footer="0.19685039370078741"/>
  <pageSetup paperSize="9" scale="57" orientation="landscape" cellComments="asDisplayed" r:id="rId1"/>
  <headerFooter alignWithMargins="0"/>
  <colBreaks count="1" manualBreakCount="1">
    <brk id="43" max="62" man="1"/>
  </col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stopIfTrue="1" id="{3D881AA8-2CFC-446A-9691-185D70734725}">
            <xm:f>COUNTIF(日付!$A$19:$U$22,G7)&gt;0</xm:f>
            <x14:dxf>
              <font>
                <color rgb="FFFF0000"/>
              </font>
            </x14:dxf>
          </x14:cfRule>
          <xm:sqref>G7:AJ10 G36:AJ36</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CF107"/>
  <sheetViews>
    <sheetView view="pageBreakPreview" zoomScale="55" zoomScaleNormal="75" zoomScaleSheetLayoutView="55" workbookViewId="0">
      <selection activeCell="AV9" sqref="AV9:AV10"/>
    </sheetView>
  </sheetViews>
  <sheetFormatPr defaultRowHeight="13.2"/>
  <cols>
    <col min="1" max="2" width="7.88671875" style="4" customWidth="1"/>
    <col min="3" max="4" width="4.77734375" style="4" customWidth="1"/>
    <col min="5" max="5" width="8.33203125" style="4" customWidth="1"/>
    <col min="6" max="6" width="17.109375" style="4" customWidth="1"/>
    <col min="7" max="37" width="4.33203125" style="4" customWidth="1"/>
    <col min="38" max="38" width="9.88671875" style="4" customWidth="1"/>
    <col min="39" max="39" width="14.6640625" style="4" customWidth="1"/>
    <col min="40" max="41" width="10.6640625" style="4" customWidth="1"/>
    <col min="42" max="43" width="2.6640625" style="4" customWidth="1"/>
    <col min="44" max="44" width="3.6640625" style="4" customWidth="1"/>
    <col min="45" max="45" width="3.88671875" style="4" bestFit="1" customWidth="1"/>
    <col min="46" max="46" width="3.88671875" style="4" customWidth="1"/>
    <col min="47" max="47" width="19.33203125" style="4" customWidth="1"/>
    <col min="48" max="56" width="15.6640625" style="4" customWidth="1"/>
    <col min="57" max="58" width="16.6640625" style="4" customWidth="1"/>
    <col min="59" max="59" width="30.6640625" style="4" customWidth="1"/>
    <col min="60" max="60" width="9" style="4" customWidth="1"/>
    <col min="61" max="79" width="9" style="4" hidden="1" customWidth="1"/>
    <col min="80" max="80" width="30.44140625" style="73" hidden="1" customWidth="1"/>
    <col min="81" max="82" width="13.33203125" style="73" hidden="1" customWidth="1"/>
    <col min="83" max="84" width="17" style="73" hidden="1" customWidth="1"/>
    <col min="85" max="284" width="9" style="4"/>
    <col min="285" max="286" width="7.88671875" style="4" customWidth="1"/>
    <col min="287" max="288" width="4.77734375" style="4" customWidth="1"/>
    <col min="289" max="289" width="17.109375" style="4" customWidth="1"/>
    <col min="290" max="319" width="4.109375" style="4" customWidth="1"/>
    <col min="320" max="320" width="0" style="4" hidden="1" customWidth="1"/>
    <col min="321" max="321" width="9.88671875" style="4" customWidth="1"/>
    <col min="322" max="322" width="14.6640625" style="4" customWidth="1"/>
    <col min="323" max="324" width="9.88671875" style="4" customWidth="1"/>
    <col min="325" max="326" width="7.6640625" style="4" customWidth="1"/>
    <col min="327" max="327" width="9" style="4" customWidth="1"/>
    <col min="328" max="334" width="0" style="4" hidden="1" customWidth="1"/>
    <col min="335" max="540" width="9" style="4"/>
    <col min="541" max="542" width="7.88671875" style="4" customWidth="1"/>
    <col min="543" max="544" width="4.77734375" style="4" customWidth="1"/>
    <col min="545" max="545" width="17.109375" style="4" customWidth="1"/>
    <col min="546" max="575" width="4.109375" style="4" customWidth="1"/>
    <col min="576" max="576" width="0" style="4" hidden="1" customWidth="1"/>
    <col min="577" max="577" width="9.88671875" style="4" customWidth="1"/>
    <col min="578" max="578" width="14.6640625" style="4" customWidth="1"/>
    <col min="579" max="580" width="9.88671875" style="4" customWidth="1"/>
    <col min="581" max="582" width="7.6640625" style="4" customWidth="1"/>
    <col min="583" max="583" width="9" style="4" customWidth="1"/>
    <col min="584" max="590" width="0" style="4" hidden="1" customWidth="1"/>
    <col min="591" max="796" width="9" style="4"/>
    <col min="797" max="798" width="7.88671875" style="4" customWidth="1"/>
    <col min="799" max="800" width="4.77734375" style="4" customWidth="1"/>
    <col min="801" max="801" width="17.109375" style="4" customWidth="1"/>
    <col min="802" max="831" width="4.109375" style="4" customWidth="1"/>
    <col min="832" max="832" width="0" style="4" hidden="1" customWidth="1"/>
    <col min="833" max="833" width="9.88671875" style="4" customWidth="1"/>
    <col min="834" max="834" width="14.6640625" style="4" customWidth="1"/>
    <col min="835" max="836" width="9.88671875" style="4" customWidth="1"/>
    <col min="837" max="838" width="7.6640625" style="4" customWidth="1"/>
    <col min="839" max="839" width="9" style="4" customWidth="1"/>
    <col min="840" max="846" width="0" style="4" hidden="1" customWidth="1"/>
    <col min="847" max="1052" width="9" style="4"/>
    <col min="1053" max="1054" width="7.88671875" style="4" customWidth="1"/>
    <col min="1055" max="1056" width="4.77734375" style="4" customWidth="1"/>
    <col min="1057" max="1057" width="17.109375" style="4" customWidth="1"/>
    <col min="1058" max="1087" width="4.109375" style="4" customWidth="1"/>
    <col min="1088" max="1088" width="0" style="4" hidden="1" customWidth="1"/>
    <col min="1089" max="1089" width="9.88671875" style="4" customWidth="1"/>
    <col min="1090" max="1090" width="14.6640625" style="4" customWidth="1"/>
    <col min="1091" max="1092" width="9.88671875" style="4" customWidth="1"/>
    <col min="1093" max="1094" width="7.6640625" style="4" customWidth="1"/>
    <col min="1095" max="1095" width="9" style="4" customWidth="1"/>
    <col min="1096" max="1102" width="0" style="4" hidden="1" customWidth="1"/>
    <col min="1103" max="1308" width="9" style="4"/>
    <col min="1309" max="1310" width="7.88671875" style="4" customWidth="1"/>
    <col min="1311" max="1312" width="4.77734375" style="4" customWidth="1"/>
    <col min="1313" max="1313" width="17.109375" style="4" customWidth="1"/>
    <col min="1314" max="1343" width="4.109375" style="4" customWidth="1"/>
    <col min="1344" max="1344" width="0" style="4" hidden="1" customWidth="1"/>
    <col min="1345" max="1345" width="9.88671875" style="4" customWidth="1"/>
    <col min="1346" max="1346" width="14.6640625" style="4" customWidth="1"/>
    <col min="1347" max="1348" width="9.88671875" style="4" customWidth="1"/>
    <col min="1349" max="1350" width="7.6640625" style="4" customWidth="1"/>
    <col min="1351" max="1351" width="9" style="4" customWidth="1"/>
    <col min="1352" max="1358" width="0" style="4" hidden="1" customWidth="1"/>
    <col min="1359" max="1564" width="9" style="4"/>
    <col min="1565" max="1566" width="7.88671875" style="4" customWidth="1"/>
    <col min="1567" max="1568" width="4.77734375" style="4" customWidth="1"/>
    <col min="1569" max="1569" width="17.109375" style="4" customWidth="1"/>
    <col min="1570" max="1599" width="4.109375" style="4" customWidth="1"/>
    <col min="1600" max="1600" width="0" style="4" hidden="1" customWidth="1"/>
    <col min="1601" max="1601" width="9.88671875" style="4" customWidth="1"/>
    <col min="1602" max="1602" width="14.6640625" style="4" customWidth="1"/>
    <col min="1603" max="1604" width="9.88671875" style="4" customWidth="1"/>
    <col min="1605" max="1606" width="7.6640625" style="4" customWidth="1"/>
    <col min="1607" max="1607" width="9" style="4" customWidth="1"/>
    <col min="1608" max="1614" width="0" style="4" hidden="1" customWidth="1"/>
    <col min="1615" max="1820" width="9" style="4"/>
    <col min="1821" max="1822" width="7.88671875" style="4" customWidth="1"/>
    <col min="1823" max="1824" width="4.77734375" style="4" customWidth="1"/>
    <col min="1825" max="1825" width="17.109375" style="4" customWidth="1"/>
    <col min="1826" max="1855" width="4.109375" style="4" customWidth="1"/>
    <col min="1856" max="1856" width="0" style="4" hidden="1" customWidth="1"/>
    <col min="1857" max="1857" width="9.88671875" style="4" customWidth="1"/>
    <col min="1858" max="1858" width="14.6640625" style="4" customWidth="1"/>
    <col min="1859" max="1860" width="9.88671875" style="4" customWidth="1"/>
    <col min="1861" max="1862" width="7.6640625" style="4" customWidth="1"/>
    <col min="1863" max="1863" width="9" style="4" customWidth="1"/>
    <col min="1864" max="1870" width="0" style="4" hidden="1" customWidth="1"/>
    <col min="1871" max="2076" width="9" style="4"/>
    <col min="2077" max="2078" width="7.88671875" style="4" customWidth="1"/>
    <col min="2079" max="2080" width="4.77734375" style="4" customWidth="1"/>
    <col min="2081" max="2081" width="17.109375" style="4" customWidth="1"/>
    <col min="2082" max="2111" width="4.109375" style="4" customWidth="1"/>
    <col min="2112" max="2112" width="0" style="4" hidden="1" customWidth="1"/>
    <col min="2113" max="2113" width="9.88671875" style="4" customWidth="1"/>
    <col min="2114" max="2114" width="14.6640625" style="4" customWidth="1"/>
    <col min="2115" max="2116" width="9.88671875" style="4" customWidth="1"/>
    <col min="2117" max="2118" width="7.6640625" style="4" customWidth="1"/>
    <col min="2119" max="2119" width="9" style="4" customWidth="1"/>
    <col min="2120" max="2126" width="0" style="4" hidden="1" customWidth="1"/>
    <col min="2127" max="2332" width="9" style="4"/>
    <col min="2333" max="2334" width="7.88671875" style="4" customWidth="1"/>
    <col min="2335" max="2336" width="4.77734375" style="4" customWidth="1"/>
    <col min="2337" max="2337" width="17.109375" style="4" customWidth="1"/>
    <col min="2338" max="2367" width="4.109375" style="4" customWidth="1"/>
    <col min="2368" max="2368" width="0" style="4" hidden="1" customWidth="1"/>
    <col min="2369" max="2369" width="9.88671875" style="4" customWidth="1"/>
    <col min="2370" max="2370" width="14.6640625" style="4" customWidth="1"/>
    <col min="2371" max="2372" width="9.88671875" style="4" customWidth="1"/>
    <col min="2373" max="2374" width="7.6640625" style="4" customWidth="1"/>
    <col min="2375" max="2375" width="9" style="4" customWidth="1"/>
    <col min="2376" max="2382" width="0" style="4" hidden="1" customWidth="1"/>
    <col min="2383" max="2588" width="9" style="4"/>
    <col min="2589" max="2590" width="7.88671875" style="4" customWidth="1"/>
    <col min="2591" max="2592" width="4.77734375" style="4" customWidth="1"/>
    <col min="2593" max="2593" width="17.109375" style="4" customWidth="1"/>
    <col min="2594" max="2623" width="4.109375" style="4" customWidth="1"/>
    <col min="2624" max="2624" width="0" style="4" hidden="1" customWidth="1"/>
    <col min="2625" max="2625" width="9.88671875" style="4" customWidth="1"/>
    <col min="2626" max="2626" width="14.6640625" style="4" customWidth="1"/>
    <col min="2627" max="2628" width="9.88671875" style="4" customWidth="1"/>
    <col min="2629" max="2630" width="7.6640625" style="4" customWidth="1"/>
    <col min="2631" max="2631" width="9" style="4" customWidth="1"/>
    <col min="2632" max="2638" width="0" style="4" hidden="1" customWidth="1"/>
    <col min="2639" max="2844" width="9" style="4"/>
    <col min="2845" max="2846" width="7.88671875" style="4" customWidth="1"/>
    <col min="2847" max="2848" width="4.77734375" style="4" customWidth="1"/>
    <col min="2849" max="2849" width="17.109375" style="4" customWidth="1"/>
    <col min="2850" max="2879" width="4.109375" style="4" customWidth="1"/>
    <col min="2880" max="2880" width="0" style="4" hidden="1" customWidth="1"/>
    <col min="2881" max="2881" width="9.88671875" style="4" customWidth="1"/>
    <col min="2882" max="2882" width="14.6640625" style="4" customWidth="1"/>
    <col min="2883" max="2884" width="9.88671875" style="4" customWidth="1"/>
    <col min="2885" max="2886" width="7.6640625" style="4" customWidth="1"/>
    <col min="2887" max="2887" width="9" style="4" customWidth="1"/>
    <col min="2888" max="2894" width="0" style="4" hidden="1" customWidth="1"/>
    <col min="2895" max="3100" width="9" style="4"/>
    <col min="3101" max="3102" width="7.88671875" style="4" customWidth="1"/>
    <col min="3103" max="3104" width="4.77734375" style="4" customWidth="1"/>
    <col min="3105" max="3105" width="17.109375" style="4" customWidth="1"/>
    <col min="3106" max="3135" width="4.109375" style="4" customWidth="1"/>
    <col min="3136" max="3136" width="0" style="4" hidden="1" customWidth="1"/>
    <col min="3137" max="3137" width="9.88671875" style="4" customWidth="1"/>
    <col min="3138" max="3138" width="14.6640625" style="4" customWidth="1"/>
    <col min="3139" max="3140" width="9.88671875" style="4" customWidth="1"/>
    <col min="3141" max="3142" width="7.6640625" style="4" customWidth="1"/>
    <col min="3143" max="3143" width="9" style="4" customWidth="1"/>
    <col min="3144" max="3150" width="0" style="4" hidden="1" customWidth="1"/>
    <col min="3151" max="3356" width="9" style="4"/>
    <col min="3357" max="3358" width="7.88671875" style="4" customWidth="1"/>
    <col min="3359" max="3360" width="4.77734375" style="4" customWidth="1"/>
    <col min="3361" max="3361" width="17.109375" style="4" customWidth="1"/>
    <col min="3362" max="3391" width="4.109375" style="4" customWidth="1"/>
    <col min="3392" max="3392" width="0" style="4" hidden="1" customWidth="1"/>
    <col min="3393" max="3393" width="9.88671875" style="4" customWidth="1"/>
    <col min="3394" max="3394" width="14.6640625" style="4" customWidth="1"/>
    <col min="3395" max="3396" width="9.88671875" style="4" customWidth="1"/>
    <col min="3397" max="3398" width="7.6640625" style="4" customWidth="1"/>
    <col min="3399" max="3399" width="9" style="4" customWidth="1"/>
    <col min="3400" max="3406" width="0" style="4" hidden="1" customWidth="1"/>
    <col min="3407" max="3612" width="9" style="4"/>
    <col min="3613" max="3614" width="7.88671875" style="4" customWidth="1"/>
    <col min="3615" max="3616" width="4.77734375" style="4" customWidth="1"/>
    <col min="3617" max="3617" width="17.109375" style="4" customWidth="1"/>
    <col min="3618" max="3647" width="4.109375" style="4" customWidth="1"/>
    <col min="3648" max="3648" width="0" style="4" hidden="1" customWidth="1"/>
    <col min="3649" max="3649" width="9.88671875" style="4" customWidth="1"/>
    <col min="3650" max="3650" width="14.6640625" style="4" customWidth="1"/>
    <col min="3651" max="3652" width="9.88671875" style="4" customWidth="1"/>
    <col min="3653" max="3654" width="7.6640625" style="4" customWidth="1"/>
    <col min="3655" max="3655" width="9" style="4" customWidth="1"/>
    <col min="3656" max="3662" width="0" style="4" hidden="1" customWidth="1"/>
    <col min="3663" max="3868" width="9" style="4"/>
    <col min="3869" max="3870" width="7.88671875" style="4" customWidth="1"/>
    <col min="3871" max="3872" width="4.77734375" style="4" customWidth="1"/>
    <col min="3873" max="3873" width="17.109375" style="4" customWidth="1"/>
    <col min="3874" max="3903" width="4.109375" style="4" customWidth="1"/>
    <col min="3904" max="3904" width="0" style="4" hidden="1" customWidth="1"/>
    <col min="3905" max="3905" width="9.88671875" style="4" customWidth="1"/>
    <col min="3906" max="3906" width="14.6640625" style="4" customWidth="1"/>
    <col min="3907" max="3908" width="9.88671875" style="4" customWidth="1"/>
    <col min="3909" max="3910" width="7.6640625" style="4" customWidth="1"/>
    <col min="3911" max="3911" width="9" style="4" customWidth="1"/>
    <col min="3912" max="3918" width="0" style="4" hidden="1" customWidth="1"/>
    <col min="3919" max="4124" width="9" style="4"/>
    <col min="4125" max="4126" width="7.88671875" style="4" customWidth="1"/>
    <col min="4127" max="4128" width="4.77734375" style="4" customWidth="1"/>
    <col min="4129" max="4129" width="17.109375" style="4" customWidth="1"/>
    <col min="4130" max="4159" width="4.109375" style="4" customWidth="1"/>
    <col min="4160" max="4160" width="0" style="4" hidden="1" customWidth="1"/>
    <col min="4161" max="4161" width="9.88671875" style="4" customWidth="1"/>
    <col min="4162" max="4162" width="14.6640625" style="4" customWidth="1"/>
    <col min="4163" max="4164" width="9.88671875" style="4" customWidth="1"/>
    <col min="4165" max="4166" width="7.6640625" style="4" customWidth="1"/>
    <col min="4167" max="4167" width="9" style="4" customWidth="1"/>
    <col min="4168" max="4174" width="0" style="4" hidden="1" customWidth="1"/>
    <col min="4175" max="4380" width="9" style="4"/>
    <col min="4381" max="4382" width="7.88671875" style="4" customWidth="1"/>
    <col min="4383" max="4384" width="4.77734375" style="4" customWidth="1"/>
    <col min="4385" max="4385" width="17.109375" style="4" customWidth="1"/>
    <col min="4386" max="4415" width="4.109375" style="4" customWidth="1"/>
    <col min="4416" max="4416" width="0" style="4" hidden="1" customWidth="1"/>
    <col min="4417" max="4417" width="9.88671875" style="4" customWidth="1"/>
    <col min="4418" max="4418" width="14.6640625" style="4" customWidth="1"/>
    <col min="4419" max="4420" width="9.88671875" style="4" customWidth="1"/>
    <col min="4421" max="4422" width="7.6640625" style="4" customWidth="1"/>
    <col min="4423" max="4423" width="9" style="4" customWidth="1"/>
    <col min="4424" max="4430" width="0" style="4" hidden="1" customWidth="1"/>
    <col min="4431" max="4636" width="9" style="4"/>
    <col min="4637" max="4638" width="7.88671875" style="4" customWidth="1"/>
    <col min="4639" max="4640" width="4.77734375" style="4" customWidth="1"/>
    <col min="4641" max="4641" width="17.109375" style="4" customWidth="1"/>
    <col min="4642" max="4671" width="4.109375" style="4" customWidth="1"/>
    <col min="4672" max="4672" width="0" style="4" hidden="1" customWidth="1"/>
    <col min="4673" max="4673" width="9.88671875" style="4" customWidth="1"/>
    <col min="4674" max="4674" width="14.6640625" style="4" customWidth="1"/>
    <col min="4675" max="4676" width="9.88671875" style="4" customWidth="1"/>
    <col min="4677" max="4678" width="7.6640625" style="4" customWidth="1"/>
    <col min="4679" max="4679" width="9" style="4" customWidth="1"/>
    <col min="4680" max="4686" width="0" style="4" hidden="1" customWidth="1"/>
    <col min="4687" max="4892" width="9" style="4"/>
    <col min="4893" max="4894" width="7.88671875" style="4" customWidth="1"/>
    <col min="4895" max="4896" width="4.77734375" style="4" customWidth="1"/>
    <col min="4897" max="4897" width="17.109375" style="4" customWidth="1"/>
    <col min="4898" max="4927" width="4.109375" style="4" customWidth="1"/>
    <col min="4928" max="4928" width="0" style="4" hidden="1" customWidth="1"/>
    <col min="4929" max="4929" width="9.88671875" style="4" customWidth="1"/>
    <col min="4930" max="4930" width="14.6640625" style="4" customWidth="1"/>
    <col min="4931" max="4932" width="9.88671875" style="4" customWidth="1"/>
    <col min="4933" max="4934" width="7.6640625" style="4" customWidth="1"/>
    <col min="4935" max="4935" width="9" style="4" customWidth="1"/>
    <col min="4936" max="4942" width="0" style="4" hidden="1" customWidth="1"/>
    <col min="4943" max="5148" width="9" style="4"/>
    <col min="5149" max="5150" width="7.88671875" style="4" customWidth="1"/>
    <col min="5151" max="5152" width="4.77734375" style="4" customWidth="1"/>
    <col min="5153" max="5153" width="17.109375" style="4" customWidth="1"/>
    <col min="5154" max="5183" width="4.109375" style="4" customWidth="1"/>
    <col min="5184" max="5184" width="0" style="4" hidden="1" customWidth="1"/>
    <col min="5185" max="5185" width="9.88671875" style="4" customWidth="1"/>
    <col min="5186" max="5186" width="14.6640625" style="4" customWidth="1"/>
    <col min="5187" max="5188" width="9.88671875" style="4" customWidth="1"/>
    <col min="5189" max="5190" width="7.6640625" style="4" customWidth="1"/>
    <col min="5191" max="5191" width="9" style="4" customWidth="1"/>
    <col min="5192" max="5198" width="0" style="4" hidden="1" customWidth="1"/>
    <col min="5199" max="5404" width="9" style="4"/>
    <col min="5405" max="5406" width="7.88671875" style="4" customWidth="1"/>
    <col min="5407" max="5408" width="4.77734375" style="4" customWidth="1"/>
    <col min="5409" max="5409" width="17.109375" style="4" customWidth="1"/>
    <col min="5410" max="5439" width="4.109375" style="4" customWidth="1"/>
    <col min="5440" max="5440" width="0" style="4" hidden="1" customWidth="1"/>
    <col min="5441" max="5441" width="9.88671875" style="4" customWidth="1"/>
    <col min="5442" max="5442" width="14.6640625" style="4" customWidth="1"/>
    <col min="5443" max="5444" width="9.88671875" style="4" customWidth="1"/>
    <col min="5445" max="5446" width="7.6640625" style="4" customWidth="1"/>
    <col min="5447" max="5447" width="9" style="4" customWidth="1"/>
    <col min="5448" max="5454" width="0" style="4" hidden="1" customWidth="1"/>
    <col min="5455" max="5660" width="9" style="4"/>
    <col min="5661" max="5662" width="7.88671875" style="4" customWidth="1"/>
    <col min="5663" max="5664" width="4.77734375" style="4" customWidth="1"/>
    <col min="5665" max="5665" width="17.109375" style="4" customWidth="1"/>
    <col min="5666" max="5695" width="4.109375" style="4" customWidth="1"/>
    <col min="5696" max="5696" width="0" style="4" hidden="1" customWidth="1"/>
    <col min="5697" max="5697" width="9.88671875" style="4" customWidth="1"/>
    <col min="5698" max="5698" width="14.6640625" style="4" customWidth="1"/>
    <col min="5699" max="5700" width="9.88671875" style="4" customWidth="1"/>
    <col min="5701" max="5702" width="7.6640625" style="4" customWidth="1"/>
    <col min="5703" max="5703" width="9" style="4" customWidth="1"/>
    <col min="5704" max="5710" width="0" style="4" hidden="1" customWidth="1"/>
    <col min="5711" max="5916" width="9" style="4"/>
    <col min="5917" max="5918" width="7.88671875" style="4" customWidth="1"/>
    <col min="5919" max="5920" width="4.77734375" style="4" customWidth="1"/>
    <col min="5921" max="5921" width="17.109375" style="4" customWidth="1"/>
    <col min="5922" max="5951" width="4.109375" style="4" customWidth="1"/>
    <col min="5952" max="5952" width="0" style="4" hidden="1" customWidth="1"/>
    <col min="5953" max="5953" width="9.88671875" style="4" customWidth="1"/>
    <col min="5954" max="5954" width="14.6640625" style="4" customWidth="1"/>
    <col min="5955" max="5956" width="9.88671875" style="4" customWidth="1"/>
    <col min="5957" max="5958" width="7.6640625" style="4" customWidth="1"/>
    <col min="5959" max="5959" width="9" style="4" customWidth="1"/>
    <col min="5960" max="5966" width="0" style="4" hidden="1" customWidth="1"/>
    <col min="5967" max="6172" width="9" style="4"/>
    <col min="6173" max="6174" width="7.88671875" style="4" customWidth="1"/>
    <col min="6175" max="6176" width="4.77734375" style="4" customWidth="1"/>
    <col min="6177" max="6177" width="17.109375" style="4" customWidth="1"/>
    <col min="6178" max="6207" width="4.109375" style="4" customWidth="1"/>
    <col min="6208" max="6208" width="0" style="4" hidden="1" customWidth="1"/>
    <col min="6209" max="6209" width="9.88671875" style="4" customWidth="1"/>
    <col min="6210" max="6210" width="14.6640625" style="4" customWidth="1"/>
    <col min="6211" max="6212" width="9.88671875" style="4" customWidth="1"/>
    <col min="6213" max="6214" width="7.6640625" style="4" customWidth="1"/>
    <col min="6215" max="6215" width="9" style="4" customWidth="1"/>
    <col min="6216" max="6222" width="0" style="4" hidden="1" customWidth="1"/>
    <col min="6223" max="6428" width="9" style="4"/>
    <col min="6429" max="6430" width="7.88671875" style="4" customWidth="1"/>
    <col min="6431" max="6432" width="4.77734375" style="4" customWidth="1"/>
    <col min="6433" max="6433" width="17.109375" style="4" customWidth="1"/>
    <col min="6434" max="6463" width="4.109375" style="4" customWidth="1"/>
    <col min="6464" max="6464" width="0" style="4" hidden="1" customWidth="1"/>
    <col min="6465" max="6465" width="9.88671875" style="4" customWidth="1"/>
    <col min="6466" max="6466" width="14.6640625" style="4" customWidth="1"/>
    <col min="6467" max="6468" width="9.88671875" style="4" customWidth="1"/>
    <col min="6469" max="6470" width="7.6640625" style="4" customWidth="1"/>
    <col min="6471" max="6471" width="9" style="4" customWidth="1"/>
    <col min="6472" max="6478" width="0" style="4" hidden="1" customWidth="1"/>
    <col min="6479" max="6684" width="9" style="4"/>
    <col min="6685" max="6686" width="7.88671875" style="4" customWidth="1"/>
    <col min="6687" max="6688" width="4.77734375" style="4" customWidth="1"/>
    <col min="6689" max="6689" width="17.109375" style="4" customWidth="1"/>
    <col min="6690" max="6719" width="4.109375" style="4" customWidth="1"/>
    <col min="6720" max="6720" width="0" style="4" hidden="1" customWidth="1"/>
    <col min="6721" max="6721" width="9.88671875" style="4" customWidth="1"/>
    <col min="6722" max="6722" width="14.6640625" style="4" customWidth="1"/>
    <col min="6723" max="6724" width="9.88671875" style="4" customWidth="1"/>
    <col min="6725" max="6726" width="7.6640625" style="4" customWidth="1"/>
    <col min="6727" max="6727" width="9" style="4" customWidth="1"/>
    <col min="6728" max="6734" width="0" style="4" hidden="1" customWidth="1"/>
    <col min="6735" max="6940" width="9" style="4"/>
    <col min="6941" max="6942" width="7.88671875" style="4" customWidth="1"/>
    <col min="6943" max="6944" width="4.77734375" style="4" customWidth="1"/>
    <col min="6945" max="6945" width="17.109375" style="4" customWidth="1"/>
    <col min="6946" max="6975" width="4.109375" style="4" customWidth="1"/>
    <col min="6976" max="6976" width="0" style="4" hidden="1" customWidth="1"/>
    <col min="6977" max="6977" width="9.88671875" style="4" customWidth="1"/>
    <col min="6978" max="6978" width="14.6640625" style="4" customWidth="1"/>
    <col min="6979" max="6980" width="9.88671875" style="4" customWidth="1"/>
    <col min="6981" max="6982" width="7.6640625" style="4" customWidth="1"/>
    <col min="6983" max="6983" width="9" style="4" customWidth="1"/>
    <col min="6984" max="6990" width="0" style="4" hidden="1" customWidth="1"/>
    <col min="6991" max="7196" width="9" style="4"/>
    <col min="7197" max="7198" width="7.88671875" style="4" customWidth="1"/>
    <col min="7199" max="7200" width="4.77734375" style="4" customWidth="1"/>
    <col min="7201" max="7201" width="17.109375" style="4" customWidth="1"/>
    <col min="7202" max="7231" width="4.109375" style="4" customWidth="1"/>
    <col min="7232" max="7232" width="0" style="4" hidden="1" customWidth="1"/>
    <col min="7233" max="7233" width="9.88671875" style="4" customWidth="1"/>
    <col min="7234" max="7234" width="14.6640625" style="4" customWidth="1"/>
    <col min="7235" max="7236" width="9.88671875" style="4" customWidth="1"/>
    <col min="7237" max="7238" width="7.6640625" style="4" customWidth="1"/>
    <col min="7239" max="7239" width="9" style="4" customWidth="1"/>
    <col min="7240" max="7246" width="0" style="4" hidden="1" customWidth="1"/>
    <col min="7247" max="7452" width="9" style="4"/>
    <col min="7453" max="7454" width="7.88671875" style="4" customWidth="1"/>
    <col min="7455" max="7456" width="4.77734375" style="4" customWidth="1"/>
    <col min="7457" max="7457" width="17.109375" style="4" customWidth="1"/>
    <col min="7458" max="7487" width="4.109375" style="4" customWidth="1"/>
    <col min="7488" max="7488" width="0" style="4" hidden="1" customWidth="1"/>
    <col min="7489" max="7489" width="9.88671875" style="4" customWidth="1"/>
    <col min="7490" max="7490" width="14.6640625" style="4" customWidth="1"/>
    <col min="7491" max="7492" width="9.88671875" style="4" customWidth="1"/>
    <col min="7493" max="7494" width="7.6640625" style="4" customWidth="1"/>
    <col min="7495" max="7495" width="9" style="4" customWidth="1"/>
    <col min="7496" max="7502" width="0" style="4" hidden="1" customWidth="1"/>
    <col min="7503" max="7708" width="9" style="4"/>
    <col min="7709" max="7710" width="7.88671875" style="4" customWidth="1"/>
    <col min="7711" max="7712" width="4.77734375" style="4" customWidth="1"/>
    <col min="7713" max="7713" width="17.109375" style="4" customWidth="1"/>
    <col min="7714" max="7743" width="4.109375" style="4" customWidth="1"/>
    <col min="7744" max="7744" width="0" style="4" hidden="1" customWidth="1"/>
    <col min="7745" max="7745" width="9.88671875" style="4" customWidth="1"/>
    <col min="7746" max="7746" width="14.6640625" style="4" customWidth="1"/>
    <col min="7747" max="7748" width="9.88671875" style="4" customWidth="1"/>
    <col min="7749" max="7750" width="7.6640625" style="4" customWidth="1"/>
    <col min="7751" max="7751" width="9" style="4" customWidth="1"/>
    <col min="7752" max="7758" width="0" style="4" hidden="1" customWidth="1"/>
    <col min="7759" max="7964" width="9" style="4"/>
    <col min="7965" max="7966" width="7.88671875" style="4" customWidth="1"/>
    <col min="7967" max="7968" width="4.77734375" style="4" customWidth="1"/>
    <col min="7969" max="7969" width="17.109375" style="4" customWidth="1"/>
    <col min="7970" max="7999" width="4.109375" style="4" customWidth="1"/>
    <col min="8000" max="8000" width="0" style="4" hidden="1" customWidth="1"/>
    <col min="8001" max="8001" width="9.88671875" style="4" customWidth="1"/>
    <col min="8002" max="8002" width="14.6640625" style="4" customWidth="1"/>
    <col min="8003" max="8004" width="9.88671875" style="4" customWidth="1"/>
    <col min="8005" max="8006" width="7.6640625" style="4" customWidth="1"/>
    <col min="8007" max="8007" width="9" style="4" customWidth="1"/>
    <col min="8008" max="8014" width="0" style="4" hidden="1" customWidth="1"/>
    <col min="8015" max="8220" width="9" style="4"/>
    <col min="8221" max="8222" width="7.88671875" style="4" customWidth="1"/>
    <col min="8223" max="8224" width="4.77734375" style="4" customWidth="1"/>
    <col min="8225" max="8225" width="17.109375" style="4" customWidth="1"/>
    <col min="8226" max="8255" width="4.109375" style="4" customWidth="1"/>
    <col min="8256" max="8256" width="0" style="4" hidden="1" customWidth="1"/>
    <col min="8257" max="8257" width="9.88671875" style="4" customWidth="1"/>
    <col min="8258" max="8258" width="14.6640625" style="4" customWidth="1"/>
    <col min="8259" max="8260" width="9.88671875" style="4" customWidth="1"/>
    <col min="8261" max="8262" width="7.6640625" style="4" customWidth="1"/>
    <col min="8263" max="8263" width="9" style="4" customWidth="1"/>
    <col min="8264" max="8270" width="0" style="4" hidden="1" customWidth="1"/>
    <col min="8271" max="8476" width="9" style="4"/>
    <col min="8477" max="8478" width="7.88671875" style="4" customWidth="1"/>
    <col min="8479" max="8480" width="4.77734375" style="4" customWidth="1"/>
    <col min="8481" max="8481" width="17.109375" style="4" customWidth="1"/>
    <col min="8482" max="8511" width="4.109375" style="4" customWidth="1"/>
    <col min="8512" max="8512" width="0" style="4" hidden="1" customWidth="1"/>
    <col min="8513" max="8513" width="9.88671875" style="4" customWidth="1"/>
    <col min="8514" max="8514" width="14.6640625" style="4" customWidth="1"/>
    <col min="8515" max="8516" width="9.88671875" style="4" customWidth="1"/>
    <col min="8517" max="8518" width="7.6640625" style="4" customWidth="1"/>
    <col min="8519" max="8519" width="9" style="4" customWidth="1"/>
    <col min="8520" max="8526" width="0" style="4" hidden="1" customWidth="1"/>
    <col min="8527" max="8732" width="9" style="4"/>
    <col min="8733" max="8734" width="7.88671875" style="4" customWidth="1"/>
    <col min="8735" max="8736" width="4.77734375" style="4" customWidth="1"/>
    <col min="8737" max="8737" width="17.109375" style="4" customWidth="1"/>
    <col min="8738" max="8767" width="4.109375" style="4" customWidth="1"/>
    <col min="8768" max="8768" width="0" style="4" hidden="1" customWidth="1"/>
    <col min="8769" max="8769" width="9.88671875" style="4" customWidth="1"/>
    <col min="8770" max="8770" width="14.6640625" style="4" customWidth="1"/>
    <col min="8771" max="8772" width="9.88671875" style="4" customWidth="1"/>
    <col min="8773" max="8774" width="7.6640625" style="4" customWidth="1"/>
    <col min="8775" max="8775" width="9" style="4" customWidth="1"/>
    <col min="8776" max="8782" width="0" style="4" hidden="1" customWidth="1"/>
    <col min="8783" max="8988" width="9" style="4"/>
    <col min="8989" max="8990" width="7.88671875" style="4" customWidth="1"/>
    <col min="8991" max="8992" width="4.77734375" style="4" customWidth="1"/>
    <col min="8993" max="8993" width="17.109375" style="4" customWidth="1"/>
    <col min="8994" max="9023" width="4.109375" style="4" customWidth="1"/>
    <col min="9024" max="9024" width="0" style="4" hidden="1" customWidth="1"/>
    <col min="9025" max="9025" width="9.88671875" style="4" customWidth="1"/>
    <col min="9026" max="9026" width="14.6640625" style="4" customWidth="1"/>
    <col min="9027" max="9028" width="9.88671875" style="4" customWidth="1"/>
    <col min="9029" max="9030" width="7.6640625" style="4" customWidth="1"/>
    <col min="9031" max="9031" width="9" style="4" customWidth="1"/>
    <col min="9032" max="9038" width="0" style="4" hidden="1" customWidth="1"/>
    <col min="9039" max="9244" width="9" style="4"/>
    <col min="9245" max="9246" width="7.88671875" style="4" customWidth="1"/>
    <col min="9247" max="9248" width="4.77734375" style="4" customWidth="1"/>
    <col min="9249" max="9249" width="17.109375" style="4" customWidth="1"/>
    <col min="9250" max="9279" width="4.109375" style="4" customWidth="1"/>
    <col min="9280" max="9280" width="0" style="4" hidden="1" customWidth="1"/>
    <col min="9281" max="9281" width="9.88671875" style="4" customWidth="1"/>
    <col min="9282" max="9282" width="14.6640625" style="4" customWidth="1"/>
    <col min="9283" max="9284" width="9.88671875" style="4" customWidth="1"/>
    <col min="9285" max="9286" width="7.6640625" style="4" customWidth="1"/>
    <col min="9287" max="9287" width="9" style="4" customWidth="1"/>
    <col min="9288" max="9294" width="0" style="4" hidden="1" customWidth="1"/>
    <col min="9295" max="9500" width="9" style="4"/>
    <col min="9501" max="9502" width="7.88671875" style="4" customWidth="1"/>
    <col min="9503" max="9504" width="4.77734375" style="4" customWidth="1"/>
    <col min="9505" max="9505" width="17.109375" style="4" customWidth="1"/>
    <col min="9506" max="9535" width="4.109375" style="4" customWidth="1"/>
    <col min="9536" max="9536" width="0" style="4" hidden="1" customWidth="1"/>
    <col min="9537" max="9537" width="9.88671875" style="4" customWidth="1"/>
    <col min="9538" max="9538" width="14.6640625" style="4" customWidth="1"/>
    <col min="9539" max="9540" width="9.88671875" style="4" customWidth="1"/>
    <col min="9541" max="9542" width="7.6640625" style="4" customWidth="1"/>
    <col min="9543" max="9543" width="9" style="4" customWidth="1"/>
    <col min="9544" max="9550" width="0" style="4" hidden="1" customWidth="1"/>
    <col min="9551" max="9756" width="9" style="4"/>
    <col min="9757" max="9758" width="7.88671875" style="4" customWidth="1"/>
    <col min="9759" max="9760" width="4.77734375" style="4" customWidth="1"/>
    <col min="9761" max="9761" width="17.109375" style="4" customWidth="1"/>
    <col min="9762" max="9791" width="4.109375" style="4" customWidth="1"/>
    <col min="9792" max="9792" width="0" style="4" hidden="1" customWidth="1"/>
    <col min="9793" max="9793" width="9.88671875" style="4" customWidth="1"/>
    <col min="9794" max="9794" width="14.6640625" style="4" customWidth="1"/>
    <col min="9795" max="9796" width="9.88671875" style="4" customWidth="1"/>
    <col min="9797" max="9798" width="7.6640625" style="4" customWidth="1"/>
    <col min="9799" max="9799" width="9" style="4" customWidth="1"/>
    <col min="9800" max="9806" width="0" style="4" hidden="1" customWidth="1"/>
    <col min="9807" max="10012" width="9" style="4"/>
    <col min="10013" max="10014" width="7.88671875" style="4" customWidth="1"/>
    <col min="10015" max="10016" width="4.77734375" style="4" customWidth="1"/>
    <col min="10017" max="10017" width="17.109375" style="4" customWidth="1"/>
    <col min="10018" max="10047" width="4.109375" style="4" customWidth="1"/>
    <col min="10048" max="10048" width="0" style="4" hidden="1" customWidth="1"/>
    <col min="10049" max="10049" width="9.88671875" style="4" customWidth="1"/>
    <col min="10050" max="10050" width="14.6640625" style="4" customWidth="1"/>
    <col min="10051" max="10052" width="9.88671875" style="4" customWidth="1"/>
    <col min="10053" max="10054" width="7.6640625" style="4" customWidth="1"/>
    <col min="10055" max="10055" width="9" style="4" customWidth="1"/>
    <col min="10056" max="10062" width="0" style="4" hidden="1" customWidth="1"/>
    <col min="10063" max="10268" width="9" style="4"/>
    <col min="10269" max="10270" width="7.88671875" style="4" customWidth="1"/>
    <col min="10271" max="10272" width="4.77734375" style="4" customWidth="1"/>
    <col min="10273" max="10273" width="17.109375" style="4" customWidth="1"/>
    <col min="10274" max="10303" width="4.109375" style="4" customWidth="1"/>
    <col min="10304" max="10304" width="0" style="4" hidden="1" customWidth="1"/>
    <col min="10305" max="10305" width="9.88671875" style="4" customWidth="1"/>
    <col min="10306" max="10306" width="14.6640625" style="4" customWidth="1"/>
    <col min="10307" max="10308" width="9.88671875" style="4" customWidth="1"/>
    <col min="10309" max="10310" width="7.6640625" style="4" customWidth="1"/>
    <col min="10311" max="10311" width="9" style="4" customWidth="1"/>
    <col min="10312" max="10318" width="0" style="4" hidden="1" customWidth="1"/>
    <col min="10319" max="10524" width="9" style="4"/>
    <col min="10525" max="10526" width="7.88671875" style="4" customWidth="1"/>
    <col min="10527" max="10528" width="4.77734375" style="4" customWidth="1"/>
    <col min="10529" max="10529" width="17.109375" style="4" customWidth="1"/>
    <col min="10530" max="10559" width="4.109375" style="4" customWidth="1"/>
    <col min="10560" max="10560" width="0" style="4" hidden="1" customWidth="1"/>
    <col min="10561" max="10561" width="9.88671875" style="4" customWidth="1"/>
    <col min="10562" max="10562" width="14.6640625" style="4" customWidth="1"/>
    <col min="10563" max="10564" width="9.88671875" style="4" customWidth="1"/>
    <col min="10565" max="10566" width="7.6640625" style="4" customWidth="1"/>
    <col min="10567" max="10567" width="9" style="4" customWidth="1"/>
    <col min="10568" max="10574" width="0" style="4" hidden="1" customWidth="1"/>
    <col min="10575" max="10780" width="9" style="4"/>
    <col min="10781" max="10782" width="7.88671875" style="4" customWidth="1"/>
    <col min="10783" max="10784" width="4.77734375" style="4" customWidth="1"/>
    <col min="10785" max="10785" width="17.109375" style="4" customWidth="1"/>
    <col min="10786" max="10815" width="4.109375" style="4" customWidth="1"/>
    <col min="10816" max="10816" width="0" style="4" hidden="1" customWidth="1"/>
    <col min="10817" max="10817" width="9.88671875" style="4" customWidth="1"/>
    <col min="10818" max="10818" width="14.6640625" style="4" customWidth="1"/>
    <col min="10819" max="10820" width="9.88671875" style="4" customWidth="1"/>
    <col min="10821" max="10822" width="7.6640625" style="4" customWidth="1"/>
    <col min="10823" max="10823" width="9" style="4" customWidth="1"/>
    <col min="10824" max="10830" width="0" style="4" hidden="1" customWidth="1"/>
    <col min="10831" max="11036" width="9" style="4"/>
    <col min="11037" max="11038" width="7.88671875" style="4" customWidth="1"/>
    <col min="11039" max="11040" width="4.77734375" style="4" customWidth="1"/>
    <col min="11041" max="11041" width="17.109375" style="4" customWidth="1"/>
    <col min="11042" max="11071" width="4.109375" style="4" customWidth="1"/>
    <col min="11072" max="11072" width="0" style="4" hidden="1" customWidth="1"/>
    <col min="11073" max="11073" width="9.88671875" style="4" customWidth="1"/>
    <col min="11074" max="11074" width="14.6640625" style="4" customWidth="1"/>
    <col min="11075" max="11076" width="9.88671875" style="4" customWidth="1"/>
    <col min="11077" max="11078" width="7.6640625" style="4" customWidth="1"/>
    <col min="11079" max="11079" width="9" style="4" customWidth="1"/>
    <col min="11080" max="11086" width="0" style="4" hidden="1" customWidth="1"/>
    <col min="11087" max="11292" width="9" style="4"/>
    <col min="11293" max="11294" width="7.88671875" style="4" customWidth="1"/>
    <col min="11295" max="11296" width="4.77734375" style="4" customWidth="1"/>
    <col min="11297" max="11297" width="17.109375" style="4" customWidth="1"/>
    <col min="11298" max="11327" width="4.109375" style="4" customWidth="1"/>
    <col min="11328" max="11328" width="0" style="4" hidden="1" customWidth="1"/>
    <col min="11329" max="11329" width="9.88671875" style="4" customWidth="1"/>
    <col min="11330" max="11330" width="14.6640625" style="4" customWidth="1"/>
    <col min="11331" max="11332" width="9.88671875" style="4" customWidth="1"/>
    <col min="11333" max="11334" width="7.6640625" style="4" customWidth="1"/>
    <col min="11335" max="11335" width="9" style="4" customWidth="1"/>
    <col min="11336" max="11342" width="0" style="4" hidden="1" customWidth="1"/>
    <col min="11343" max="11548" width="9" style="4"/>
    <col min="11549" max="11550" width="7.88671875" style="4" customWidth="1"/>
    <col min="11551" max="11552" width="4.77734375" style="4" customWidth="1"/>
    <col min="11553" max="11553" width="17.109375" style="4" customWidth="1"/>
    <col min="11554" max="11583" width="4.109375" style="4" customWidth="1"/>
    <col min="11584" max="11584" width="0" style="4" hidden="1" customWidth="1"/>
    <col min="11585" max="11585" width="9.88671875" style="4" customWidth="1"/>
    <col min="11586" max="11586" width="14.6640625" style="4" customWidth="1"/>
    <col min="11587" max="11588" width="9.88671875" style="4" customWidth="1"/>
    <col min="11589" max="11590" width="7.6640625" style="4" customWidth="1"/>
    <col min="11591" max="11591" width="9" style="4" customWidth="1"/>
    <col min="11592" max="11598" width="0" style="4" hidden="1" customWidth="1"/>
    <col min="11599" max="11804" width="9" style="4"/>
    <col min="11805" max="11806" width="7.88671875" style="4" customWidth="1"/>
    <col min="11807" max="11808" width="4.77734375" style="4" customWidth="1"/>
    <col min="11809" max="11809" width="17.109375" style="4" customWidth="1"/>
    <col min="11810" max="11839" width="4.109375" style="4" customWidth="1"/>
    <col min="11840" max="11840" width="0" style="4" hidden="1" customWidth="1"/>
    <col min="11841" max="11841" width="9.88671875" style="4" customWidth="1"/>
    <col min="11842" max="11842" width="14.6640625" style="4" customWidth="1"/>
    <col min="11843" max="11844" width="9.88671875" style="4" customWidth="1"/>
    <col min="11845" max="11846" width="7.6640625" style="4" customWidth="1"/>
    <col min="11847" max="11847" width="9" style="4" customWidth="1"/>
    <col min="11848" max="11854" width="0" style="4" hidden="1" customWidth="1"/>
    <col min="11855" max="12060" width="9" style="4"/>
    <col min="12061" max="12062" width="7.88671875" style="4" customWidth="1"/>
    <col min="12063" max="12064" width="4.77734375" style="4" customWidth="1"/>
    <col min="12065" max="12065" width="17.109375" style="4" customWidth="1"/>
    <col min="12066" max="12095" width="4.109375" style="4" customWidth="1"/>
    <col min="12096" max="12096" width="0" style="4" hidden="1" customWidth="1"/>
    <col min="12097" max="12097" width="9.88671875" style="4" customWidth="1"/>
    <col min="12098" max="12098" width="14.6640625" style="4" customWidth="1"/>
    <col min="12099" max="12100" width="9.88671875" style="4" customWidth="1"/>
    <col min="12101" max="12102" width="7.6640625" style="4" customWidth="1"/>
    <col min="12103" max="12103" width="9" style="4" customWidth="1"/>
    <col min="12104" max="12110" width="0" style="4" hidden="1" customWidth="1"/>
    <col min="12111" max="12316" width="9" style="4"/>
    <col min="12317" max="12318" width="7.88671875" style="4" customWidth="1"/>
    <col min="12319" max="12320" width="4.77734375" style="4" customWidth="1"/>
    <col min="12321" max="12321" width="17.109375" style="4" customWidth="1"/>
    <col min="12322" max="12351" width="4.109375" style="4" customWidth="1"/>
    <col min="12352" max="12352" width="0" style="4" hidden="1" customWidth="1"/>
    <col min="12353" max="12353" width="9.88671875" style="4" customWidth="1"/>
    <col min="12354" max="12354" width="14.6640625" style="4" customWidth="1"/>
    <col min="12355" max="12356" width="9.88671875" style="4" customWidth="1"/>
    <col min="12357" max="12358" width="7.6640625" style="4" customWidth="1"/>
    <col min="12359" max="12359" width="9" style="4" customWidth="1"/>
    <col min="12360" max="12366" width="0" style="4" hidden="1" customWidth="1"/>
    <col min="12367" max="12572" width="9" style="4"/>
    <col min="12573" max="12574" width="7.88671875" style="4" customWidth="1"/>
    <col min="12575" max="12576" width="4.77734375" style="4" customWidth="1"/>
    <col min="12577" max="12577" width="17.109375" style="4" customWidth="1"/>
    <col min="12578" max="12607" width="4.109375" style="4" customWidth="1"/>
    <col min="12608" max="12608" width="0" style="4" hidden="1" customWidth="1"/>
    <col min="12609" max="12609" width="9.88671875" style="4" customWidth="1"/>
    <col min="12610" max="12610" width="14.6640625" style="4" customWidth="1"/>
    <col min="12611" max="12612" width="9.88671875" style="4" customWidth="1"/>
    <col min="12613" max="12614" width="7.6640625" style="4" customWidth="1"/>
    <col min="12615" max="12615" width="9" style="4" customWidth="1"/>
    <col min="12616" max="12622" width="0" style="4" hidden="1" customWidth="1"/>
    <col min="12623" max="12828" width="9" style="4"/>
    <col min="12829" max="12830" width="7.88671875" style="4" customWidth="1"/>
    <col min="12831" max="12832" width="4.77734375" style="4" customWidth="1"/>
    <col min="12833" max="12833" width="17.109375" style="4" customWidth="1"/>
    <col min="12834" max="12863" width="4.109375" style="4" customWidth="1"/>
    <col min="12864" max="12864" width="0" style="4" hidden="1" customWidth="1"/>
    <col min="12865" max="12865" width="9.88671875" style="4" customWidth="1"/>
    <col min="12866" max="12866" width="14.6640625" style="4" customWidth="1"/>
    <col min="12867" max="12868" width="9.88671875" style="4" customWidth="1"/>
    <col min="12869" max="12870" width="7.6640625" style="4" customWidth="1"/>
    <col min="12871" max="12871" width="9" style="4" customWidth="1"/>
    <col min="12872" max="12878" width="0" style="4" hidden="1" customWidth="1"/>
    <col min="12879" max="13084" width="9" style="4"/>
    <col min="13085" max="13086" width="7.88671875" style="4" customWidth="1"/>
    <col min="13087" max="13088" width="4.77734375" style="4" customWidth="1"/>
    <col min="13089" max="13089" width="17.109375" style="4" customWidth="1"/>
    <col min="13090" max="13119" width="4.109375" style="4" customWidth="1"/>
    <col min="13120" max="13120" width="0" style="4" hidden="1" customWidth="1"/>
    <col min="13121" max="13121" width="9.88671875" style="4" customWidth="1"/>
    <col min="13122" max="13122" width="14.6640625" style="4" customWidth="1"/>
    <col min="13123" max="13124" width="9.88671875" style="4" customWidth="1"/>
    <col min="13125" max="13126" width="7.6640625" style="4" customWidth="1"/>
    <col min="13127" max="13127" width="9" style="4" customWidth="1"/>
    <col min="13128" max="13134" width="0" style="4" hidden="1" customWidth="1"/>
    <col min="13135" max="13340" width="9" style="4"/>
    <col min="13341" max="13342" width="7.88671875" style="4" customWidth="1"/>
    <col min="13343" max="13344" width="4.77734375" style="4" customWidth="1"/>
    <col min="13345" max="13345" width="17.109375" style="4" customWidth="1"/>
    <col min="13346" max="13375" width="4.109375" style="4" customWidth="1"/>
    <col min="13376" max="13376" width="0" style="4" hidden="1" customWidth="1"/>
    <col min="13377" max="13377" width="9.88671875" style="4" customWidth="1"/>
    <col min="13378" max="13378" width="14.6640625" style="4" customWidth="1"/>
    <col min="13379" max="13380" width="9.88671875" style="4" customWidth="1"/>
    <col min="13381" max="13382" width="7.6640625" style="4" customWidth="1"/>
    <col min="13383" max="13383" width="9" style="4" customWidth="1"/>
    <col min="13384" max="13390" width="0" style="4" hidden="1" customWidth="1"/>
    <col min="13391" max="13596" width="9" style="4"/>
    <col min="13597" max="13598" width="7.88671875" style="4" customWidth="1"/>
    <col min="13599" max="13600" width="4.77734375" style="4" customWidth="1"/>
    <col min="13601" max="13601" width="17.109375" style="4" customWidth="1"/>
    <col min="13602" max="13631" width="4.109375" style="4" customWidth="1"/>
    <col min="13632" max="13632" width="0" style="4" hidden="1" customWidth="1"/>
    <col min="13633" max="13633" width="9.88671875" style="4" customWidth="1"/>
    <col min="13634" max="13634" width="14.6640625" style="4" customWidth="1"/>
    <col min="13635" max="13636" width="9.88671875" style="4" customWidth="1"/>
    <col min="13637" max="13638" width="7.6640625" style="4" customWidth="1"/>
    <col min="13639" max="13639" width="9" style="4" customWidth="1"/>
    <col min="13640" max="13646" width="0" style="4" hidden="1" customWidth="1"/>
    <col min="13647" max="13852" width="9" style="4"/>
    <col min="13853" max="13854" width="7.88671875" style="4" customWidth="1"/>
    <col min="13855" max="13856" width="4.77734375" style="4" customWidth="1"/>
    <col min="13857" max="13857" width="17.109375" style="4" customWidth="1"/>
    <col min="13858" max="13887" width="4.109375" style="4" customWidth="1"/>
    <col min="13888" max="13888" width="0" style="4" hidden="1" customWidth="1"/>
    <col min="13889" max="13889" width="9.88671875" style="4" customWidth="1"/>
    <col min="13890" max="13890" width="14.6640625" style="4" customWidth="1"/>
    <col min="13891" max="13892" width="9.88671875" style="4" customWidth="1"/>
    <col min="13893" max="13894" width="7.6640625" style="4" customWidth="1"/>
    <col min="13895" max="13895" width="9" style="4" customWidth="1"/>
    <col min="13896" max="13902" width="0" style="4" hidden="1" customWidth="1"/>
    <col min="13903" max="14108" width="9" style="4"/>
    <col min="14109" max="14110" width="7.88671875" style="4" customWidth="1"/>
    <col min="14111" max="14112" width="4.77734375" style="4" customWidth="1"/>
    <col min="14113" max="14113" width="17.109375" style="4" customWidth="1"/>
    <col min="14114" max="14143" width="4.109375" style="4" customWidth="1"/>
    <col min="14144" max="14144" width="0" style="4" hidden="1" customWidth="1"/>
    <col min="14145" max="14145" width="9.88671875" style="4" customWidth="1"/>
    <col min="14146" max="14146" width="14.6640625" style="4" customWidth="1"/>
    <col min="14147" max="14148" width="9.88671875" style="4" customWidth="1"/>
    <col min="14149" max="14150" width="7.6640625" style="4" customWidth="1"/>
    <col min="14151" max="14151" width="9" style="4" customWidth="1"/>
    <col min="14152" max="14158" width="0" style="4" hidden="1" customWidth="1"/>
    <col min="14159" max="14364" width="9" style="4"/>
    <col min="14365" max="14366" width="7.88671875" style="4" customWidth="1"/>
    <col min="14367" max="14368" width="4.77734375" style="4" customWidth="1"/>
    <col min="14369" max="14369" width="17.109375" style="4" customWidth="1"/>
    <col min="14370" max="14399" width="4.109375" style="4" customWidth="1"/>
    <col min="14400" max="14400" width="0" style="4" hidden="1" customWidth="1"/>
    <col min="14401" max="14401" width="9.88671875" style="4" customWidth="1"/>
    <col min="14402" max="14402" width="14.6640625" style="4" customWidth="1"/>
    <col min="14403" max="14404" width="9.88671875" style="4" customWidth="1"/>
    <col min="14405" max="14406" width="7.6640625" style="4" customWidth="1"/>
    <col min="14407" max="14407" width="9" style="4" customWidth="1"/>
    <col min="14408" max="14414" width="0" style="4" hidden="1" customWidth="1"/>
    <col min="14415" max="14620" width="9" style="4"/>
    <col min="14621" max="14622" width="7.88671875" style="4" customWidth="1"/>
    <col min="14623" max="14624" width="4.77734375" style="4" customWidth="1"/>
    <col min="14625" max="14625" width="17.109375" style="4" customWidth="1"/>
    <col min="14626" max="14655" width="4.109375" style="4" customWidth="1"/>
    <col min="14656" max="14656" width="0" style="4" hidden="1" customWidth="1"/>
    <col min="14657" max="14657" width="9.88671875" style="4" customWidth="1"/>
    <col min="14658" max="14658" width="14.6640625" style="4" customWidth="1"/>
    <col min="14659" max="14660" width="9.88671875" style="4" customWidth="1"/>
    <col min="14661" max="14662" width="7.6640625" style="4" customWidth="1"/>
    <col min="14663" max="14663" width="9" style="4" customWidth="1"/>
    <col min="14664" max="14670" width="0" style="4" hidden="1" customWidth="1"/>
    <col min="14671" max="14876" width="9" style="4"/>
    <col min="14877" max="14878" width="7.88671875" style="4" customWidth="1"/>
    <col min="14879" max="14880" width="4.77734375" style="4" customWidth="1"/>
    <col min="14881" max="14881" width="17.109375" style="4" customWidth="1"/>
    <col min="14882" max="14911" width="4.109375" style="4" customWidth="1"/>
    <col min="14912" max="14912" width="0" style="4" hidden="1" customWidth="1"/>
    <col min="14913" max="14913" width="9.88671875" style="4" customWidth="1"/>
    <col min="14914" max="14914" width="14.6640625" style="4" customWidth="1"/>
    <col min="14915" max="14916" width="9.88671875" style="4" customWidth="1"/>
    <col min="14917" max="14918" width="7.6640625" style="4" customWidth="1"/>
    <col min="14919" max="14919" width="9" style="4" customWidth="1"/>
    <col min="14920" max="14926" width="0" style="4" hidden="1" customWidth="1"/>
    <col min="14927" max="15132" width="9" style="4"/>
    <col min="15133" max="15134" width="7.88671875" style="4" customWidth="1"/>
    <col min="15135" max="15136" width="4.77734375" style="4" customWidth="1"/>
    <col min="15137" max="15137" width="17.109375" style="4" customWidth="1"/>
    <col min="15138" max="15167" width="4.109375" style="4" customWidth="1"/>
    <col min="15168" max="15168" width="0" style="4" hidden="1" customWidth="1"/>
    <col min="15169" max="15169" width="9.88671875" style="4" customWidth="1"/>
    <col min="15170" max="15170" width="14.6640625" style="4" customWidth="1"/>
    <col min="15171" max="15172" width="9.88671875" style="4" customWidth="1"/>
    <col min="15173" max="15174" width="7.6640625" style="4" customWidth="1"/>
    <col min="15175" max="15175" width="9" style="4" customWidth="1"/>
    <col min="15176" max="15182" width="0" style="4" hidden="1" customWidth="1"/>
    <col min="15183" max="15388" width="9" style="4"/>
    <col min="15389" max="15390" width="7.88671875" style="4" customWidth="1"/>
    <col min="15391" max="15392" width="4.77734375" style="4" customWidth="1"/>
    <col min="15393" max="15393" width="17.109375" style="4" customWidth="1"/>
    <col min="15394" max="15423" width="4.109375" style="4" customWidth="1"/>
    <col min="15424" max="15424" width="0" style="4" hidden="1" customWidth="1"/>
    <col min="15425" max="15425" width="9.88671875" style="4" customWidth="1"/>
    <col min="15426" max="15426" width="14.6640625" style="4" customWidth="1"/>
    <col min="15427" max="15428" width="9.88671875" style="4" customWidth="1"/>
    <col min="15429" max="15430" width="7.6640625" style="4" customWidth="1"/>
    <col min="15431" max="15431" width="9" style="4" customWidth="1"/>
    <col min="15432" max="15438" width="0" style="4" hidden="1" customWidth="1"/>
    <col min="15439" max="15644" width="9" style="4"/>
    <col min="15645" max="15646" width="7.88671875" style="4" customWidth="1"/>
    <col min="15647" max="15648" width="4.77734375" style="4" customWidth="1"/>
    <col min="15649" max="15649" width="17.109375" style="4" customWidth="1"/>
    <col min="15650" max="15679" width="4.109375" style="4" customWidth="1"/>
    <col min="15680" max="15680" width="0" style="4" hidden="1" customWidth="1"/>
    <col min="15681" max="15681" width="9.88671875" style="4" customWidth="1"/>
    <col min="15682" max="15682" width="14.6640625" style="4" customWidth="1"/>
    <col min="15683" max="15684" width="9.88671875" style="4" customWidth="1"/>
    <col min="15685" max="15686" width="7.6640625" style="4" customWidth="1"/>
    <col min="15687" max="15687" width="9" style="4" customWidth="1"/>
    <col min="15688" max="15694" width="0" style="4" hidden="1" customWidth="1"/>
    <col min="15695" max="15900" width="9" style="4"/>
    <col min="15901" max="15902" width="7.88671875" style="4" customWidth="1"/>
    <col min="15903" max="15904" width="4.77734375" style="4" customWidth="1"/>
    <col min="15905" max="15905" width="17.109375" style="4" customWidth="1"/>
    <col min="15906" max="15935" width="4.109375" style="4" customWidth="1"/>
    <col min="15936" max="15936" width="0" style="4" hidden="1" customWidth="1"/>
    <col min="15937" max="15937" width="9.88671875" style="4" customWidth="1"/>
    <col min="15938" max="15938" width="14.6640625" style="4" customWidth="1"/>
    <col min="15939" max="15940" width="9.88671875" style="4" customWidth="1"/>
    <col min="15941" max="15942" width="7.6640625" style="4" customWidth="1"/>
    <col min="15943" max="15943" width="9" style="4" customWidth="1"/>
    <col min="15944" max="15950" width="0" style="4" hidden="1" customWidth="1"/>
    <col min="15951" max="16156" width="9" style="4"/>
    <col min="16157" max="16158" width="7.88671875" style="4" customWidth="1"/>
    <col min="16159" max="16160" width="4.77734375" style="4" customWidth="1"/>
    <col min="16161" max="16161" width="17.109375" style="4" customWidth="1"/>
    <col min="16162" max="16191" width="4.109375" style="4" customWidth="1"/>
    <col min="16192" max="16192" width="0" style="4" hidden="1" customWidth="1"/>
    <col min="16193" max="16193" width="9.88671875" style="4" customWidth="1"/>
    <col min="16194" max="16194" width="14.6640625" style="4" customWidth="1"/>
    <col min="16195" max="16196" width="9.88671875" style="4" customWidth="1"/>
    <col min="16197" max="16198" width="7.6640625" style="4" customWidth="1"/>
    <col min="16199" max="16199" width="9" style="4" customWidth="1"/>
    <col min="16200" max="16206" width="0" style="4" hidden="1" customWidth="1"/>
    <col min="16207" max="16384" width="9" style="4"/>
  </cols>
  <sheetData>
    <row r="1" spans="1:84" ht="24" customHeight="1">
      <c r="A1" s="395" t="s">
        <v>0</v>
      </c>
      <c r="B1" s="396"/>
      <c r="C1" s="396"/>
      <c r="D1" s="396"/>
      <c r="E1" s="397"/>
      <c r="F1" s="1"/>
      <c r="G1" s="2"/>
      <c r="H1" s="2"/>
      <c r="I1" s="2"/>
      <c r="J1" s="3"/>
      <c r="L1" s="5"/>
      <c r="AJ1" s="6"/>
      <c r="AK1" s="6"/>
      <c r="AN1" s="398" t="s">
        <v>1</v>
      </c>
      <c r="AO1" s="398"/>
      <c r="AQ1" s="55"/>
      <c r="AU1" s="80" t="s">
        <v>117</v>
      </c>
      <c r="AV1" s="416" t="s">
        <v>118</v>
      </c>
      <c r="AW1" s="422">
        <f>【9月】月集計表!AW1</f>
        <v>0</v>
      </c>
    </row>
    <row r="2" spans="1:84" ht="24" customHeight="1" thickBot="1">
      <c r="A2" s="5"/>
      <c r="B2" s="5"/>
      <c r="C2" s="5"/>
      <c r="D2" s="5"/>
      <c r="E2" s="5"/>
      <c r="I2" s="7"/>
      <c r="J2" s="7"/>
      <c r="K2" s="7"/>
      <c r="L2" s="7"/>
      <c r="M2" s="7"/>
      <c r="N2" s="7"/>
      <c r="O2" s="7"/>
      <c r="P2" s="7"/>
      <c r="Q2" s="7"/>
      <c r="R2" s="7"/>
      <c r="W2" s="8"/>
      <c r="X2" s="8"/>
      <c r="AJ2" s="6"/>
      <c r="AK2" s="6"/>
      <c r="AN2" s="399"/>
      <c r="AO2" s="399"/>
      <c r="AQ2" s="56"/>
      <c r="AV2" s="416"/>
      <c r="AW2" s="423"/>
    </row>
    <row r="3" spans="1:84" ht="24" customHeight="1">
      <c r="A3" s="400">
        <v>45961</v>
      </c>
      <c r="B3" s="400"/>
      <c r="C3" s="400"/>
      <c r="D3" s="400"/>
      <c r="E3" s="400"/>
      <c r="F3" s="400"/>
      <c r="G3" s="400"/>
      <c r="H3" s="401" t="s">
        <v>196</v>
      </c>
      <c r="I3" s="401"/>
      <c r="J3" s="401"/>
      <c r="K3" s="401"/>
      <c r="L3" s="401"/>
      <c r="M3" s="401"/>
      <c r="N3" s="401"/>
      <c r="O3" s="401"/>
      <c r="P3" s="401"/>
      <c r="Q3" s="401"/>
      <c r="R3" s="401"/>
      <c r="S3" s="401"/>
      <c r="T3" s="401"/>
      <c r="U3" s="401"/>
      <c r="V3" s="401"/>
      <c r="W3" s="401"/>
      <c r="X3" s="401"/>
      <c r="Y3" s="401"/>
      <c r="Z3" s="401"/>
      <c r="AJ3" s="6"/>
      <c r="AK3" s="6"/>
      <c r="AN3" s="399"/>
      <c r="AO3" s="399"/>
      <c r="AP3" s="212"/>
      <c r="AQ3" s="56"/>
      <c r="AS3" s="400">
        <f>A3</f>
        <v>45961</v>
      </c>
      <c r="AT3" s="424"/>
      <c r="AU3" s="424"/>
      <c r="AV3" s="424"/>
      <c r="AW3" s="425" t="s">
        <v>197</v>
      </c>
      <c r="AX3" s="425"/>
      <c r="AY3" s="425"/>
      <c r="AZ3" s="425"/>
      <c r="BA3" s="425"/>
      <c r="BB3" s="425"/>
      <c r="BC3" s="81"/>
      <c r="BE3" s="9" t="s">
        <v>2</v>
      </c>
      <c r="BF3" s="521" t="str">
        <f>IF(AE5="","",AE5)</f>
        <v/>
      </c>
      <c r="BG3" s="522"/>
    </row>
    <row r="4" spans="1:84" ht="8.1" customHeight="1">
      <c r="A4" s="400"/>
      <c r="B4" s="400"/>
      <c r="C4" s="400"/>
      <c r="D4" s="400"/>
      <c r="E4" s="400"/>
      <c r="F4" s="400"/>
      <c r="G4" s="400"/>
      <c r="H4" s="401"/>
      <c r="I4" s="401"/>
      <c r="J4" s="401"/>
      <c r="K4" s="401"/>
      <c r="L4" s="401"/>
      <c r="M4" s="401"/>
      <c r="N4" s="401"/>
      <c r="O4" s="401"/>
      <c r="P4" s="401"/>
      <c r="Q4" s="401"/>
      <c r="R4" s="401"/>
      <c r="S4" s="401"/>
      <c r="T4" s="401"/>
      <c r="U4" s="401"/>
      <c r="V4" s="401"/>
      <c r="W4" s="401"/>
      <c r="X4" s="401"/>
      <c r="Y4" s="401"/>
      <c r="Z4" s="401"/>
      <c r="AJ4" s="6"/>
      <c r="AK4" s="6"/>
      <c r="AO4" s="57"/>
      <c r="AP4" s="56"/>
      <c r="AQ4" s="56"/>
      <c r="AS4" s="424"/>
      <c r="AT4" s="424"/>
      <c r="AU4" s="424"/>
      <c r="AV4" s="424"/>
      <c r="AW4" s="425"/>
      <c r="AX4" s="425"/>
      <c r="AY4" s="425"/>
      <c r="AZ4" s="425"/>
      <c r="BA4" s="425"/>
      <c r="BB4" s="425"/>
      <c r="BC4" s="81"/>
      <c r="BE4" s="82"/>
    </row>
    <row r="5" spans="1:84" ht="24" customHeight="1">
      <c r="A5" s="400"/>
      <c r="B5" s="400"/>
      <c r="C5" s="400"/>
      <c r="D5" s="400"/>
      <c r="E5" s="400"/>
      <c r="F5" s="400"/>
      <c r="G5" s="400"/>
      <c r="H5" s="401"/>
      <c r="I5" s="401"/>
      <c r="J5" s="401"/>
      <c r="K5" s="401"/>
      <c r="L5" s="401"/>
      <c r="M5" s="401"/>
      <c r="N5" s="401"/>
      <c r="O5" s="401"/>
      <c r="P5" s="401"/>
      <c r="Q5" s="401"/>
      <c r="R5" s="401"/>
      <c r="S5" s="401"/>
      <c r="T5" s="401"/>
      <c r="U5" s="401"/>
      <c r="V5" s="401"/>
      <c r="W5" s="401"/>
      <c r="X5" s="401"/>
      <c r="Y5" s="401"/>
      <c r="Z5" s="401"/>
      <c r="AB5" s="402" t="s">
        <v>2</v>
      </c>
      <c r="AC5" s="402"/>
      <c r="AD5" s="402"/>
      <c r="AE5" s="527"/>
      <c r="AF5" s="527"/>
      <c r="AG5" s="527"/>
      <c r="AH5" s="527"/>
      <c r="AI5" s="527"/>
      <c r="AJ5" s="527"/>
      <c r="AK5" s="527"/>
      <c r="AL5" s="9" t="s">
        <v>3</v>
      </c>
      <c r="AM5" s="518"/>
      <c r="AN5" s="519"/>
      <c r="AO5" s="520"/>
      <c r="AP5" s="213"/>
      <c r="AQ5" s="214"/>
      <c r="AS5" s="424"/>
      <c r="AT5" s="424"/>
      <c r="AU5" s="424"/>
      <c r="AV5" s="424"/>
      <c r="AW5" s="425"/>
      <c r="AX5" s="425"/>
      <c r="AY5" s="425"/>
      <c r="AZ5" s="425"/>
      <c r="BA5" s="425"/>
      <c r="BB5" s="425"/>
      <c r="BC5" s="81"/>
      <c r="BE5" s="9" t="s">
        <v>119</v>
      </c>
      <c r="BF5" s="521" t="str">
        <f>IF(AM5="","",AM5)</f>
        <v/>
      </c>
      <c r="BG5" s="522"/>
    </row>
    <row r="6" spans="1:84" ht="8.1" customHeight="1" thickBot="1"/>
    <row r="7" spans="1:84" ht="15.75" customHeight="1">
      <c r="A7" s="362" t="s">
        <v>4</v>
      </c>
      <c r="B7" s="363"/>
      <c r="C7" s="408" t="s">
        <v>5</v>
      </c>
      <c r="D7" s="408" t="s">
        <v>6</v>
      </c>
      <c r="E7" s="370" t="s">
        <v>111</v>
      </c>
      <c r="F7" s="370" t="s">
        <v>7</v>
      </c>
      <c r="G7" s="387">
        <f t="shared" ref="G7:AK7" si="0">G36</f>
        <v>45931</v>
      </c>
      <c r="H7" s="387">
        <f t="shared" si="0"/>
        <v>45932</v>
      </c>
      <c r="I7" s="387">
        <f t="shared" si="0"/>
        <v>45933</v>
      </c>
      <c r="J7" s="387">
        <f t="shared" si="0"/>
        <v>45934</v>
      </c>
      <c r="K7" s="387">
        <f t="shared" si="0"/>
        <v>45935</v>
      </c>
      <c r="L7" s="387">
        <f t="shared" si="0"/>
        <v>45936</v>
      </c>
      <c r="M7" s="387">
        <f t="shared" si="0"/>
        <v>45937</v>
      </c>
      <c r="N7" s="387">
        <f t="shared" si="0"/>
        <v>45938</v>
      </c>
      <c r="O7" s="387">
        <f t="shared" si="0"/>
        <v>45939</v>
      </c>
      <c r="P7" s="387">
        <f t="shared" si="0"/>
        <v>45940</v>
      </c>
      <c r="Q7" s="387">
        <f t="shared" si="0"/>
        <v>45941</v>
      </c>
      <c r="R7" s="387">
        <f t="shared" si="0"/>
        <v>45942</v>
      </c>
      <c r="S7" s="387">
        <f t="shared" si="0"/>
        <v>45943</v>
      </c>
      <c r="T7" s="387">
        <f t="shared" si="0"/>
        <v>45944</v>
      </c>
      <c r="U7" s="387">
        <f t="shared" si="0"/>
        <v>45945</v>
      </c>
      <c r="V7" s="387">
        <f t="shared" si="0"/>
        <v>45946</v>
      </c>
      <c r="W7" s="387">
        <f t="shared" si="0"/>
        <v>45947</v>
      </c>
      <c r="X7" s="387">
        <f t="shared" si="0"/>
        <v>45948</v>
      </c>
      <c r="Y7" s="387">
        <f t="shared" si="0"/>
        <v>45949</v>
      </c>
      <c r="Z7" s="387">
        <f t="shared" si="0"/>
        <v>45950</v>
      </c>
      <c r="AA7" s="387">
        <f t="shared" si="0"/>
        <v>45951</v>
      </c>
      <c r="AB7" s="387">
        <f t="shared" si="0"/>
        <v>45952</v>
      </c>
      <c r="AC7" s="387">
        <f t="shared" si="0"/>
        <v>45953</v>
      </c>
      <c r="AD7" s="387">
        <f t="shared" si="0"/>
        <v>45954</v>
      </c>
      <c r="AE7" s="387">
        <f t="shared" si="0"/>
        <v>45955</v>
      </c>
      <c r="AF7" s="387">
        <f t="shared" si="0"/>
        <v>45956</v>
      </c>
      <c r="AG7" s="387">
        <f t="shared" si="0"/>
        <v>45957</v>
      </c>
      <c r="AH7" s="387">
        <f t="shared" si="0"/>
        <v>45958</v>
      </c>
      <c r="AI7" s="387">
        <f t="shared" si="0"/>
        <v>45959</v>
      </c>
      <c r="AJ7" s="389">
        <f t="shared" si="0"/>
        <v>45960</v>
      </c>
      <c r="AK7" s="389">
        <f t="shared" si="0"/>
        <v>45961</v>
      </c>
      <c r="AL7" s="393" t="s">
        <v>8</v>
      </c>
      <c r="AM7" s="393" t="s">
        <v>9</v>
      </c>
      <c r="AN7" s="393" t="s">
        <v>10</v>
      </c>
      <c r="AO7" s="393" t="s">
        <v>11</v>
      </c>
      <c r="AP7" s="10"/>
      <c r="AQ7" s="10"/>
      <c r="AR7" s="411"/>
      <c r="AS7" s="408" t="s">
        <v>138</v>
      </c>
      <c r="AT7" s="408" t="s">
        <v>120</v>
      </c>
      <c r="AU7" s="367" t="s">
        <v>121</v>
      </c>
      <c r="AV7" s="414" t="s">
        <v>122</v>
      </c>
      <c r="AW7" s="435" t="s">
        <v>123</v>
      </c>
      <c r="AX7" s="414" t="s">
        <v>124</v>
      </c>
      <c r="AY7" s="435" t="s">
        <v>125</v>
      </c>
      <c r="AZ7" s="414" t="s">
        <v>126</v>
      </c>
      <c r="BA7" s="435" t="s">
        <v>127</v>
      </c>
      <c r="BB7" s="426" t="s">
        <v>128</v>
      </c>
      <c r="BC7" s="427" t="s">
        <v>129</v>
      </c>
      <c r="BD7" s="429" t="s">
        <v>130</v>
      </c>
      <c r="BE7" s="431" t="s">
        <v>131</v>
      </c>
      <c r="BF7" s="431" t="s">
        <v>203</v>
      </c>
      <c r="BG7" s="433" t="s">
        <v>132</v>
      </c>
    </row>
    <row r="8" spans="1:84" ht="15.75" customHeight="1" thickBot="1">
      <c r="A8" s="406"/>
      <c r="B8" s="407"/>
      <c r="C8" s="409"/>
      <c r="D8" s="409"/>
      <c r="E8" s="385"/>
      <c r="F8" s="385"/>
      <c r="G8" s="388" t="s">
        <v>12</v>
      </c>
      <c r="H8" s="388" t="s">
        <v>13</v>
      </c>
      <c r="I8" s="388" t="s">
        <v>14</v>
      </c>
      <c r="J8" s="388" t="s">
        <v>15</v>
      </c>
      <c r="K8" s="388" t="s">
        <v>16</v>
      </c>
      <c r="L8" s="388" t="s">
        <v>17</v>
      </c>
      <c r="M8" s="388" t="s">
        <v>18</v>
      </c>
      <c r="N8" s="388" t="s">
        <v>19</v>
      </c>
      <c r="O8" s="388" t="s">
        <v>20</v>
      </c>
      <c r="P8" s="388" t="s">
        <v>21</v>
      </c>
      <c r="Q8" s="388" t="s">
        <v>22</v>
      </c>
      <c r="R8" s="388" t="s">
        <v>23</v>
      </c>
      <c r="S8" s="388" t="s">
        <v>24</v>
      </c>
      <c r="T8" s="388" t="s">
        <v>25</v>
      </c>
      <c r="U8" s="388" t="s">
        <v>26</v>
      </c>
      <c r="V8" s="388" t="s">
        <v>27</v>
      </c>
      <c r="W8" s="388">
        <v>0</v>
      </c>
      <c r="X8" s="388">
        <v>0</v>
      </c>
      <c r="Y8" s="388">
        <v>0</v>
      </c>
      <c r="Z8" s="388">
        <v>0</v>
      </c>
      <c r="AA8" s="388">
        <v>0</v>
      </c>
      <c r="AB8" s="388">
        <v>0</v>
      </c>
      <c r="AC8" s="388">
        <v>0</v>
      </c>
      <c r="AD8" s="388">
        <v>0</v>
      </c>
      <c r="AE8" s="388">
        <v>0</v>
      </c>
      <c r="AF8" s="388">
        <v>0</v>
      </c>
      <c r="AG8" s="388">
        <v>0</v>
      </c>
      <c r="AH8" s="388">
        <v>0</v>
      </c>
      <c r="AI8" s="388">
        <v>0</v>
      </c>
      <c r="AJ8" s="390">
        <v>0</v>
      </c>
      <c r="AK8" s="390">
        <v>0</v>
      </c>
      <c r="AL8" s="394"/>
      <c r="AM8" s="394"/>
      <c r="AN8" s="394"/>
      <c r="AO8" s="394"/>
      <c r="AP8" s="10"/>
      <c r="AQ8" s="10"/>
      <c r="AR8" s="412"/>
      <c r="AS8" s="410"/>
      <c r="AT8" s="410"/>
      <c r="AU8" s="413"/>
      <c r="AV8" s="415"/>
      <c r="AW8" s="430"/>
      <c r="AX8" s="415"/>
      <c r="AY8" s="430"/>
      <c r="AZ8" s="415"/>
      <c r="BA8" s="430"/>
      <c r="BB8" s="415"/>
      <c r="BC8" s="428"/>
      <c r="BD8" s="430"/>
      <c r="BE8" s="432"/>
      <c r="BF8" s="432"/>
      <c r="BG8" s="434"/>
      <c r="CB8" s="329" t="s">
        <v>112</v>
      </c>
      <c r="CC8" s="300" t="s">
        <v>113</v>
      </c>
      <c r="CD8" s="300" t="s">
        <v>114</v>
      </c>
      <c r="CE8" s="300" t="s">
        <v>115</v>
      </c>
      <c r="CF8" s="300" t="s">
        <v>116</v>
      </c>
    </row>
    <row r="9" spans="1:84" ht="15.75" customHeight="1">
      <c r="A9" s="406"/>
      <c r="B9" s="407"/>
      <c r="C9" s="409"/>
      <c r="D9" s="409"/>
      <c r="E9" s="385"/>
      <c r="F9" s="385"/>
      <c r="G9" s="388">
        <v>42380</v>
      </c>
      <c r="H9" s="388">
        <v>42411</v>
      </c>
      <c r="I9" s="388">
        <v>42449</v>
      </c>
      <c r="J9" s="388">
        <v>42450</v>
      </c>
      <c r="K9" s="388">
        <v>42489</v>
      </c>
      <c r="L9" s="388">
        <v>42493</v>
      </c>
      <c r="M9" s="388">
        <v>42494</v>
      </c>
      <c r="N9" s="388">
        <v>42495</v>
      </c>
      <c r="O9" s="388">
        <v>42569</v>
      </c>
      <c r="P9" s="388">
        <v>42593</v>
      </c>
      <c r="Q9" s="388">
        <v>42632</v>
      </c>
      <c r="R9" s="388">
        <v>42635</v>
      </c>
      <c r="S9" s="388">
        <v>42653</v>
      </c>
      <c r="T9" s="388">
        <v>42677</v>
      </c>
      <c r="U9" s="388">
        <v>42697</v>
      </c>
      <c r="V9" s="388">
        <v>42727</v>
      </c>
      <c r="W9" s="388">
        <v>0</v>
      </c>
      <c r="X9" s="388">
        <v>0</v>
      </c>
      <c r="Y9" s="388">
        <v>0</v>
      </c>
      <c r="Z9" s="388">
        <v>0</v>
      </c>
      <c r="AA9" s="388">
        <v>0</v>
      </c>
      <c r="AB9" s="388">
        <v>0</v>
      </c>
      <c r="AC9" s="388">
        <v>0</v>
      </c>
      <c r="AD9" s="388">
        <v>0</v>
      </c>
      <c r="AE9" s="388">
        <v>0</v>
      </c>
      <c r="AF9" s="388">
        <v>0</v>
      </c>
      <c r="AG9" s="388">
        <v>0</v>
      </c>
      <c r="AH9" s="388">
        <v>0</v>
      </c>
      <c r="AI9" s="388">
        <v>0</v>
      </c>
      <c r="AJ9" s="390">
        <v>0</v>
      </c>
      <c r="AK9" s="390">
        <v>0</v>
      </c>
      <c r="AL9" s="394"/>
      <c r="AM9" s="394"/>
      <c r="AN9" s="394"/>
      <c r="AO9" s="394"/>
      <c r="AP9" s="11"/>
      <c r="AQ9" s="10"/>
      <c r="AR9" s="353" t="s">
        <v>133</v>
      </c>
      <c r="AS9" s="356" t="str">
        <f>IFERROR(INDEX($B$11:$F$31,MATCH("TR",$B$11:$B$31,0),2),"")</f>
        <v/>
      </c>
      <c r="AT9" s="358"/>
      <c r="AU9" s="360" t="str">
        <f>IFERROR(INDEX($B$11:$F$31,MATCH("TR",$B$11:$B$31,0),5),"")</f>
        <v/>
      </c>
      <c r="AV9" s="417"/>
      <c r="AW9" s="444">
        <f>IF(90000&lt;=AV9,90000,AV9)</f>
        <v>0</v>
      </c>
      <c r="AX9" s="446"/>
      <c r="AY9" s="438"/>
      <c r="AZ9" s="417"/>
      <c r="BA9" s="444">
        <f>IF(20000&lt;=AZ9,20000,AZ9)</f>
        <v>0</v>
      </c>
      <c r="BB9" s="417"/>
      <c r="BC9" s="436"/>
      <c r="BD9" s="438"/>
      <c r="BE9" s="440"/>
      <c r="BF9" s="440"/>
      <c r="BG9" s="442"/>
      <c r="BI9" s="483" t="s">
        <v>43</v>
      </c>
      <c r="BJ9" s="484"/>
      <c r="BK9" s="106">
        <f>IF(AW1&lt;&gt;"",AW1,BI13)</f>
        <v>0</v>
      </c>
      <c r="BL9"/>
      <c r="BM9"/>
      <c r="BN9"/>
      <c r="BO9"/>
      <c r="BP9"/>
      <c r="BQ9"/>
      <c r="BR9"/>
      <c r="BS9"/>
      <c r="BT9"/>
      <c r="BU9"/>
      <c r="BV9"/>
      <c r="BW9"/>
      <c r="BX9"/>
      <c r="BY9"/>
      <c r="BZ9"/>
      <c r="CA9"/>
      <c r="CB9" s="329"/>
      <c r="CC9" s="300"/>
      <c r="CD9" s="300"/>
      <c r="CE9" s="300"/>
      <c r="CF9" s="300"/>
    </row>
    <row r="10" spans="1:84" ht="15.75" customHeight="1" thickBot="1">
      <c r="A10" s="406"/>
      <c r="B10" s="407"/>
      <c r="C10" s="410"/>
      <c r="D10" s="410"/>
      <c r="E10" s="386"/>
      <c r="F10" s="386"/>
      <c r="G10" s="388">
        <v>0</v>
      </c>
      <c r="H10" s="388">
        <v>0</v>
      </c>
      <c r="I10" s="388">
        <v>0</v>
      </c>
      <c r="J10" s="388">
        <v>0</v>
      </c>
      <c r="K10" s="388">
        <v>0</v>
      </c>
      <c r="L10" s="388">
        <v>0</v>
      </c>
      <c r="M10" s="388">
        <v>0</v>
      </c>
      <c r="N10" s="388">
        <v>0</v>
      </c>
      <c r="O10" s="388">
        <v>0</v>
      </c>
      <c r="P10" s="388">
        <v>0</v>
      </c>
      <c r="Q10" s="388">
        <v>0</v>
      </c>
      <c r="R10" s="388">
        <v>0</v>
      </c>
      <c r="S10" s="388">
        <v>0</v>
      </c>
      <c r="T10" s="388">
        <v>0</v>
      </c>
      <c r="U10" s="388">
        <v>0</v>
      </c>
      <c r="V10" s="388">
        <v>0</v>
      </c>
      <c r="W10" s="388">
        <v>0</v>
      </c>
      <c r="X10" s="388">
        <v>0</v>
      </c>
      <c r="Y10" s="388">
        <v>0</v>
      </c>
      <c r="Z10" s="388">
        <v>0</v>
      </c>
      <c r="AA10" s="388">
        <v>0</v>
      </c>
      <c r="AB10" s="388">
        <v>0</v>
      </c>
      <c r="AC10" s="388">
        <v>0</v>
      </c>
      <c r="AD10" s="388">
        <v>0</v>
      </c>
      <c r="AE10" s="388">
        <v>0</v>
      </c>
      <c r="AF10" s="388">
        <v>0</v>
      </c>
      <c r="AG10" s="388">
        <v>0</v>
      </c>
      <c r="AH10" s="388">
        <v>0</v>
      </c>
      <c r="AI10" s="388">
        <v>0</v>
      </c>
      <c r="AJ10" s="390">
        <v>0</v>
      </c>
      <c r="AK10" s="390">
        <v>0</v>
      </c>
      <c r="AL10" s="394"/>
      <c r="AM10" s="394"/>
      <c r="AN10" s="526"/>
      <c r="AO10" s="526"/>
      <c r="AP10" s="11"/>
      <c r="AQ10" s="10"/>
      <c r="AR10" s="354"/>
      <c r="AS10" s="357"/>
      <c r="AT10" s="359"/>
      <c r="AU10" s="361"/>
      <c r="AV10" s="418"/>
      <c r="AW10" s="445"/>
      <c r="AX10" s="447"/>
      <c r="AY10" s="439"/>
      <c r="AZ10" s="421"/>
      <c r="BA10" s="445"/>
      <c r="BB10" s="421"/>
      <c r="BC10" s="437"/>
      <c r="BD10" s="439"/>
      <c r="BE10" s="441"/>
      <c r="BF10" s="441"/>
      <c r="BG10" s="443"/>
      <c r="BI10"/>
      <c r="BJ10"/>
      <c r="BK10"/>
      <c r="BL10"/>
      <c r="BM10"/>
      <c r="BN10"/>
      <c r="BO10"/>
      <c r="BP10"/>
      <c r="BQ10"/>
      <c r="BR10"/>
      <c r="BS10"/>
      <c r="BT10"/>
      <c r="BU10"/>
      <c r="BV10"/>
      <c r="BW10"/>
      <c r="BX10"/>
      <c r="BY10"/>
      <c r="BZ10"/>
      <c r="CA10"/>
      <c r="CB10" s="329"/>
      <c r="CC10" s="300"/>
      <c r="CD10" s="300"/>
      <c r="CE10" s="300"/>
      <c r="CF10" s="300"/>
    </row>
    <row r="11" spans="1:84" ht="15.75" customHeight="1">
      <c r="A11" s="316" t="s">
        <v>28</v>
      </c>
      <c r="B11" s="125"/>
      <c r="C11" s="12">
        <v>1</v>
      </c>
      <c r="D11" s="58"/>
      <c r="E11" s="128"/>
      <c r="F11" s="13"/>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65"/>
      <c r="AK11" s="65"/>
      <c r="AL11" s="15">
        <f t="shared" ref="AL11:AL29" si="1">COUNTA(G11:AK11)-COUNTIF(G11:AK11,"集")-COUNTIF(G11:AK11,"休")-COUNTIF(G11:AK11,"外")</f>
        <v>0</v>
      </c>
      <c r="AM11" s="15">
        <f t="shared" ref="AM11:AM30" si="2">COUNTIF(G11:AK11,"集")</f>
        <v>0</v>
      </c>
      <c r="AN11" s="77">
        <f t="shared" ref="AN11:AN30" si="3">AL11+CE11</f>
        <v>0</v>
      </c>
      <c r="AO11" s="77">
        <f t="shared" ref="AO11:AO30" si="4">AM11+CF11</f>
        <v>0</v>
      </c>
      <c r="AP11" s="11"/>
      <c r="AQ11" s="10"/>
      <c r="AR11" s="354"/>
      <c r="AS11" s="378" t="str">
        <f ca="1">IF(AS9="","",IFERROR(INDEX(INDIRECT("$B$" &amp; AS9+11 &amp;  ":$F$31"),MATCH("TR",INDIRECT("$B$" &amp; AS9+11 &amp; ":$B$31"),0),2),""))</f>
        <v/>
      </c>
      <c r="AT11" s="379"/>
      <c r="AU11" s="419" t="str">
        <f ca="1">IF(AS9="","",IFERROR(INDEX(INDIRECT("$B$" &amp; AS9+11 &amp;  ":$F$31"),MATCH("TR",INDIRECT("$B$" &amp; AS9+11 &amp; ":$B$31"),0),5),""))</f>
        <v/>
      </c>
      <c r="AV11" s="421"/>
      <c r="AW11" s="445">
        <f>IF(90000&lt;=AV11,90000,AV11)</f>
        <v>0</v>
      </c>
      <c r="AX11" s="447"/>
      <c r="AY11" s="439"/>
      <c r="AZ11" s="421"/>
      <c r="BA11" s="445">
        <f>IF(20000&lt;=AZ11,20000,AZ11)</f>
        <v>0</v>
      </c>
      <c r="BB11" s="421"/>
      <c r="BC11" s="437"/>
      <c r="BD11" s="439"/>
      <c r="BE11" s="441"/>
      <c r="BF11" s="441"/>
      <c r="BG11" s="443"/>
      <c r="BI11" s="485" t="s">
        <v>45</v>
      </c>
      <c r="BJ11" s="485"/>
      <c r="BK11" s="485"/>
      <c r="BL11" s="485"/>
      <c r="BM11" s="107" t="s">
        <v>46</v>
      </c>
      <c r="BN11" s="107" t="s">
        <v>47</v>
      </c>
      <c r="BO11" s="108" t="s">
        <v>48</v>
      </c>
      <c r="BP11" s="111"/>
      <c r="BQ11" s="111"/>
      <c r="BR11" s="111"/>
      <c r="BS11" s="111"/>
      <c r="BT11" s="111"/>
      <c r="BU11" s="111"/>
      <c r="BV11" s="111"/>
      <c r="BW11" s="111"/>
      <c r="BX11" s="111"/>
      <c r="BY11" s="111"/>
      <c r="BZ11" s="111"/>
      <c r="CA11" s="111"/>
      <c r="CB11" s="117" t="str">
        <f t="shared" ref="CB11:CB30" si="5">B11&amp;E11&amp;F11</f>
        <v/>
      </c>
      <c r="CC11" s="115">
        <f t="shared" ref="CC11:CC30" si="6">AN11</f>
        <v>0</v>
      </c>
      <c r="CD11" s="115">
        <f t="shared" ref="CD11:CD30" si="7">AO11</f>
        <v>0</v>
      </c>
      <c r="CE11" s="76">
        <f>IF(ISERROR(VLOOKUP($CB11,【9月】月集計表!$CB:$CD,2,FALSE))=TRUE,0,VLOOKUP($CB11,【9月】月集計表!$CB:$CD,2,FALSE))</f>
        <v>0</v>
      </c>
      <c r="CF11" s="76">
        <f>IF(ISERROR(VLOOKUP($CB11,【9月】月集計表!$CB:$CD,3,FALSE))=TRUE,0,VLOOKUP($CB11,【9月】月集計表!$CB:$CD,3,FALSE))</f>
        <v>0</v>
      </c>
    </row>
    <row r="12" spans="1:84" ht="16.5" customHeight="1">
      <c r="A12" s="318"/>
      <c r="B12" s="126"/>
      <c r="C12" s="17">
        <v>2</v>
      </c>
      <c r="D12" s="21"/>
      <c r="E12" s="129"/>
      <c r="F12" s="18"/>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66"/>
      <c r="AK12" s="66"/>
      <c r="AL12" s="20">
        <f t="shared" si="1"/>
        <v>0</v>
      </c>
      <c r="AM12" s="20">
        <f t="shared" si="2"/>
        <v>0</v>
      </c>
      <c r="AN12" s="20">
        <f t="shared" si="3"/>
        <v>0</v>
      </c>
      <c r="AO12" s="20">
        <f t="shared" si="4"/>
        <v>0</v>
      </c>
      <c r="AP12" s="11"/>
      <c r="AQ12" s="10"/>
      <c r="AR12" s="354"/>
      <c r="AS12" s="378"/>
      <c r="AT12" s="380"/>
      <c r="AU12" s="420"/>
      <c r="AV12" s="418"/>
      <c r="AW12" s="445"/>
      <c r="AX12" s="447"/>
      <c r="AY12" s="439"/>
      <c r="AZ12" s="421"/>
      <c r="BA12" s="445"/>
      <c r="BB12" s="421"/>
      <c r="BC12" s="437"/>
      <c r="BD12" s="439"/>
      <c r="BE12" s="441"/>
      <c r="BF12" s="441"/>
      <c r="BG12" s="443"/>
      <c r="BI12" s="109">
        <v>1</v>
      </c>
      <c r="BJ12" s="110" t="s">
        <v>49</v>
      </c>
      <c r="BK12" s="110"/>
      <c r="BL12" s="108"/>
      <c r="BM12" s="107">
        <v>1.05</v>
      </c>
      <c r="BN12" s="485">
        <f>IF(BK9="新規・5年利用無",BM13,IF(BK9&lt;BI15,BM15,IF(AND(BK9&gt;=BI14,BK9&lt;BK14),BM14,IF(AND(BK9&gt;=BI13,BK9&lt;BK13),BM13,IF(BK9=BI12,BM12,"")))))</f>
        <v>0.9</v>
      </c>
      <c r="BO12" s="486">
        <f>IF(AW1&lt;&gt;"",BN12*90000,"")</f>
        <v>81000</v>
      </c>
      <c r="BP12" s="112"/>
      <c r="BQ12" s="112"/>
      <c r="BR12" s="112"/>
      <c r="BS12" s="112"/>
      <c r="BT12" s="112"/>
      <c r="BU12" s="112"/>
      <c r="BV12" s="112"/>
      <c r="BW12" s="112"/>
      <c r="BX12" s="112"/>
      <c r="BY12" s="112"/>
      <c r="BZ12" s="112"/>
      <c r="CA12" s="112"/>
      <c r="CB12" s="74" t="str">
        <f t="shared" si="5"/>
        <v/>
      </c>
      <c r="CC12" s="75">
        <f t="shared" si="6"/>
        <v>0</v>
      </c>
      <c r="CD12" s="75">
        <f t="shared" si="7"/>
        <v>0</v>
      </c>
      <c r="CE12" s="73">
        <f>IF(ISERROR(VLOOKUP($CB12,【9月】月集計表!$CB:$CD,2,FALSE))=TRUE,0,VLOOKUP($CB12,【9月】月集計表!$CB:$CD,2,FALSE))</f>
        <v>0</v>
      </c>
      <c r="CF12" s="73">
        <f>IF(ISERROR(VLOOKUP($CB12,【9月】月集計表!$CB:$CD,3,FALSE))=TRUE,0,VLOOKUP($CB12,【9月】月集計表!$CB:$CD,3,FALSE))</f>
        <v>0</v>
      </c>
    </row>
    <row r="13" spans="1:84" ht="16.5" customHeight="1">
      <c r="A13" s="318"/>
      <c r="B13" s="126"/>
      <c r="C13" s="17">
        <v>3</v>
      </c>
      <c r="D13" s="21"/>
      <c r="E13" s="129"/>
      <c r="F13" s="18"/>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66"/>
      <c r="AK13" s="66"/>
      <c r="AL13" s="20">
        <f t="shared" si="1"/>
        <v>0</v>
      </c>
      <c r="AM13" s="20">
        <f t="shared" si="2"/>
        <v>0</v>
      </c>
      <c r="AN13" s="20">
        <f t="shared" si="3"/>
        <v>0</v>
      </c>
      <c r="AO13" s="20">
        <f t="shared" si="4"/>
        <v>0</v>
      </c>
      <c r="AR13" s="354"/>
      <c r="AS13" s="378" t="str">
        <f ca="1">IF(AS11="","",IFERROR(INDEX(INDIRECT("$B$" &amp; AS11+11 &amp;  ":$F$31"),MATCH("TR",INDIRECT("$B$" &amp; AS11+11 &amp; ":$B$31"),0),2),""))</f>
        <v/>
      </c>
      <c r="AT13" s="379"/>
      <c r="AU13" s="381" t="str">
        <f ca="1">IF(AS11="","",IFERROR(INDEX(INDIRECT("$B$" &amp; AS11+11 &amp;  ":$F$31"),MATCH("TR",INDIRECT("$B$" &amp; AS11+11 &amp; ":$B$31"),0),5),""))</f>
        <v/>
      </c>
      <c r="AV13" s="421"/>
      <c r="AW13" s="445">
        <f>IF(90000&lt;=AV13,90000,AV13)</f>
        <v>0</v>
      </c>
      <c r="AX13" s="447"/>
      <c r="AY13" s="439"/>
      <c r="AZ13" s="421"/>
      <c r="BA13" s="445">
        <f>IF(20000&lt;=AZ13,20000,AZ13)</f>
        <v>0</v>
      </c>
      <c r="BB13" s="421"/>
      <c r="BC13" s="437"/>
      <c r="BD13" s="439"/>
      <c r="BE13" s="441"/>
      <c r="BF13" s="441"/>
      <c r="BG13" s="443"/>
      <c r="BI13" s="109">
        <v>0.8</v>
      </c>
      <c r="BJ13" s="110" t="s">
        <v>49</v>
      </c>
      <c r="BK13" s="110">
        <v>1</v>
      </c>
      <c r="BL13" s="108" t="s">
        <v>50</v>
      </c>
      <c r="BM13" s="107">
        <v>1</v>
      </c>
      <c r="BN13" s="485"/>
      <c r="BO13" s="487"/>
      <c r="BP13" s="112"/>
      <c r="BQ13" s="112"/>
      <c r="BR13" s="112"/>
      <c r="BS13" s="112"/>
      <c r="BT13" s="112"/>
      <c r="BU13" s="112"/>
      <c r="BV13" s="112"/>
      <c r="BW13" s="112"/>
      <c r="BX13" s="112"/>
      <c r="BY13" s="112"/>
      <c r="BZ13" s="112"/>
      <c r="CA13" s="112"/>
      <c r="CB13" s="74" t="str">
        <f t="shared" si="5"/>
        <v/>
      </c>
      <c r="CC13" s="75">
        <f t="shared" si="6"/>
        <v>0</v>
      </c>
      <c r="CD13" s="75">
        <f t="shared" si="7"/>
        <v>0</v>
      </c>
      <c r="CE13" s="73">
        <f>IF(ISERROR(VLOOKUP($CB13,【9月】月集計表!$CB:$CD,2,FALSE))=TRUE,0,VLOOKUP($CB13,【9月】月集計表!$CB:$CD,2,FALSE))</f>
        <v>0</v>
      </c>
      <c r="CF13" s="73">
        <f>IF(ISERROR(VLOOKUP($CB13,【9月】月集計表!$CB:$CD,3,FALSE))=TRUE,0,VLOOKUP($CB13,【9月】月集計表!$CB:$CD,3,FALSE))</f>
        <v>0</v>
      </c>
    </row>
    <row r="14" spans="1:84" ht="16.5" customHeight="1">
      <c r="A14" s="318"/>
      <c r="B14" s="126"/>
      <c r="C14" s="17">
        <v>4</v>
      </c>
      <c r="D14" s="21"/>
      <c r="E14" s="129"/>
      <c r="F14" s="18"/>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66"/>
      <c r="AK14" s="66"/>
      <c r="AL14" s="20">
        <f t="shared" si="1"/>
        <v>0</v>
      </c>
      <c r="AM14" s="20">
        <f t="shared" si="2"/>
        <v>0</v>
      </c>
      <c r="AN14" s="20">
        <f t="shared" si="3"/>
        <v>0</v>
      </c>
      <c r="AO14" s="20">
        <f t="shared" si="4"/>
        <v>0</v>
      </c>
      <c r="AR14" s="354"/>
      <c r="AS14" s="378"/>
      <c r="AT14" s="380"/>
      <c r="AU14" s="361"/>
      <c r="AV14" s="418"/>
      <c r="AW14" s="445"/>
      <c r="AX14" s="447"/>
      <c r="AY14" s="439"/>
      <c r="AZ14" s="421"/>
      <c r="BA14" s="445"/>
      <c r="BB14" s="421"/>
      <c r="BC14" s="437"/>
      <c r="BD14" s="439"/>
      <c r="BE14" s="441"/>
      <c r="BF14" s="441"/>
      <c r="BG14" s="443"/>
      <c r="BI14" s="109">
        <v>0.6</v>
      </c>
      <c r="BJ14" s="110" t="s">
        <v>49</v>
      </c>
      <c r="BK14" s="110">
        <v>0.8</v>
      </c>
      <c r="BL14" s="108" t="s">
        <v>50</v>
      </c>
      <c r="BM14" s="107">
        <v>0.95</v>
      </c>
      <c r="BN14" s="485"/>
      <c r="BO14" s="487"/>
      <c r="BP14" s="112"/>
      <c r="BQ14" s="112"/>
      <c r="BR14" s="112"/>
      <c r="BS14" s="112"/>
      <c r="BT14" s="112"/>
      <c r="BU14" s="112"/>
      <c r="BV14" s="112"/>
      <c r="BW14" s="112"/>
      <c r="BX14" s="112"/>
      <c r="BY14" s="112"/>
      <c r="BZ14" s="112"/>
      <c r="CA14" s="112"/>
      <c r="CB14" s="74" t="str">
        <f t="shared" si="5"/>
        <v/>
      </c>
      <c r="CC14" s="75">
        <f t="shared" si="6"/>
        <v>0</v>
      </c>
      <c r="CD14" s="75">
        <f t="shared" si="7"/>
        <v>0</v>
      </c>
      <c r="CE14" s="73">
        <f>IF(ISERROR(VLOOKUP($CB14,【9月】月集計表!$CB:$CD,2,FALSE))=TRUE,0,VLOOKUP($CB14,【9月】月集計表!$CB:$CD,2,FALSE))</f>
        <v>0</v>
      </c>
      <c r="CF14" s="73">
        <f>IF(ISERROR(VLOOKUP($CB14,【9月】月集計表!$CB:$CD,3,FALSE))=TRUE,0,VLOOKUP($CB14,【9月】月集計表!$CB:$CD,3,FALSE))</f>
        <v>0</v>
      </c>
    </row>
    <row r="15" spans="1:84" ht="16.5" customHeight="1">
      <c r="A15" s="318"/>
      <c r="B15" s="126"/>
      <c r="C15" s="17">
        <v>5</v>
      </c>
      <c r="D15" s="21"/>
      <c r="E15" s="129"/>
      <c r="F15" s="18"/>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66"/>
      <c r="AK15" s="66"/>
      <c r="AL15" s="20">
        <f t="shared" si="1"/>
        <v>0</v>
      </c>
      <c r="AM15" s="20">
        <f t="shared" si="2"/>
        <v>0</v>
      </c>
      <c r="AN15" s="20">
        <f t="shared" si="3"/>
        <v>0</v>
      </c>
      <c r="AO15" s="20">
        <f t="shared" si="4"/>
        <v>0</v>
      </c>
      <c r="AR15" s="354"/>
      <c r="AS15" s="378" t="str">
        <f ca="1">IF(AS13="","",IFERROR(INDEX(INDIRECT("$B$" &amp; AS13+11 &amp;  ":$F$31"),MATCH("TR",INDIRECT("$B$" &amp; AS13+11 &amp; ":$B$31"),0),2),""))</f>
        <v/>
      </c>
      <c r="AT15" s="379"/>
      <c r="AU15" s="381" t="str">
        <f ca="1">IF(AS13="","",IFERROR(INDEX(INDIRECT("$B$" &amp; AS13+11 &amp;  ":$F$31"),MATCH("TR",INDIRECT("$B$" &amp; AS13+11 &amp; ":$B$31"),0),5),""))</f>
        <v/>
      </c>
      <c r="AV15" s="421"/>
      <c r="AW15" s="445">
        <f>IF(90000&lt;=AV15,90000,AV15)</f>
        <v>0</v>
      </c>
      <c r="AX15" s="447"/>
      <c r="AY15" s="439"/>
      <c r="AZ15" s="421"/>
      <c r="BA15" s="445">
        <f>IF(20000&lt;=AZ15,20000,AZ15)</f>
        <v>0</v>
      </c>
      <c r="BB15" s="421"/>
      <c r="BC15" s="437"/>
      <c r="BD15" s="439"/>
      <c r="BE15" s="441"/>
      <c r="BF15" s="441"/>
      <c r="BG15" s="443"/>
      <c r="BI15" s="109">
        <v>0.6</v>
      </c>
      <c r="BJ15" s="110" t="s">
        <v>50</v>
      </c>
      <c r="BK15" s="110"/>
      <c r="BL15" s="108"/>
      <c r="BM15" s="107">
        <v>0.9</v>
      </c>
      <c r="BN15" s="485"/>
      <c r="BO15" s="488"/>
      <c r="BP15" s="112"/>
      <c r="BQ15" s="112"/>
      <c r="BR15" s="112"/>
      <c r="BS15" s="112"/>
      <c r="BT15" s="112"/>
      <c r="BU15" s="112"/>
      <c r="BV15" s="112"/>
      <c r="BW15" s="112"/>
      <c r="BX15" s="112"/>
      <c r="BY15" s="112"/>
      <c r="BZ15" s="112"/>
      <c r="CA15" s="112"/>
      <c r="CB15" s="74" t="str">
        <f t="shared" si="5"/>
        <v/>
      </c>
      <c r="CC15" s="75">
        <f t="shared" si="6"/>
        <v>0</v>
      </c>
      <c r="CD15" s="75">
        <f t="shared" si="7"/>
        <v>0</v>
      </c>
      <c r="CE15" s="73">
        <f>IF(ISERROR(VLOOKUP($CB15,【9月】月集計表!$CB:$CD,2,FALSE))=TRUE,0,VLOOKUP($CB15,【9月】月集計表!$CB:$CD,2,FALSE))</f>
        <v>0</v>
      </c>
      <c r="CF15" s="73">
        <f>IF(ISERROR(VLOOKUP($CB15,【9月】月集計表!$CB:$CD,3,FALSE))=TRUE,0,VLOOKUP($CB15,【9月】月集計表!$CB:$CD,3,FALSE))</f>
        <v>0</v>
      </c>
    </row>
    <row r="16" spans="1:84" ht="16.5" customHeight="1">
      <c r="A16" s="318"/>
      <c r="B16" s="126"/>
      <c r="C16" s="17">
        <v>6</v>
      </c>
      <c r="D16" s="21"/>
      <c r="E16" s="129"/>
      <c r="F16" s="18"/>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66"/>
      <c r="AK16" s="66"/>
      <c r="AL16" s="20">
        <f t="shared" si="1"/>
        <v>0</v>
      </c>
      <c r="AM16" s="20">
        <f t="shared" si="2"/>
        <v>0</v>
      </c>
      <c r="AN16" s="20">
        <f t="shared" si="3"/>
        <v>0</v>
      </c>
      <c r="AO16" s="20">
        <f t="shared" si="4"/>
        <v>0</v>
      </c>
      <c r="AR16" s="354"/>
      <c r="AS16" s="378"/>
      <c r="AT16" s="380"/>
      <c r="AU16" s="361"/>
      <c r="AV16" s="418"/>
      <c r="AW16" s="445"/>
      <c r="AX16" s="447"/>
      <c r="AY16" s="439"/>
      <c r="AZ16" s="421"/>
      <c r="BA16" s="445"/>
      <c r="BB16" s="421"/>
      <c r="BC16" s="437"/>
      <c r="BD16" s="439"/>
      <c r="BE16" s="441"/>
      <c r="BF16" s="441"/>
      <c r="BG16" s="443"/>
      <c r="CB16" s="74" t="str">
        <f t="shared" si="5"/>
        <v/>
      </c>
      <c r="CC16" s="75">
        <f t="shared" si="6"/>
        <v>0</v>
      </c>
      <c r="CD16" s="75">
        <f t="shared" si="7"/>
        <v>0</v>
      </c>
      <c r="CE16" s="73">
        <f>IF(ISERROR(VLOOKUP($CB16,【9月】月集計表!$CB:$CD,2,FALSE))=TRUE,0,VLOOKUP($CB16,【9月】月集計表!$CB:$CD,2,FALSE))</f>
        <v>0</v>
      </c>
      <c r="CF16" s="73">
        <f>IF(ISERROR(VLOOKUP($CB16,【9月】月集計表!$CB:$CD,3,FALSE))=TRUE,0,VLOOKUP($CB16,【9月】月集計表!$CB:$CD,3,FALSE))</f>
        <v>0</v>
      </c>
    </row>
    <row r="17" spans="1:84" ht="16.5" customHeight="1">
      <c r="A17" s="318"/>
      <c r="B17" s="126"/>
      <c r="C17" s="17">
        <v>7</v>
      </c>
      <c r="D17" s="21"/>
      <c r="E17" s="129"/>
      <c r="F17" s="18"/>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66"/>
      <c r="AK17" s="66"/>
      <c r="AL17" s="20">
        <f t="shared" si="1"/>
        <v>0</v>
      </c>
      <c r="AM17" s="20">
        <f t="shared" si="2"/>
        <v>0</v>
      </c>
      <c r="AN17" s="20">
        <f t="shared" si="3"/>
        <v>0</v>
      </c>
      <c r="AO17" s="20">
        <f t="shared" si="4"/>
        <v>0</v>
      </c>
      <c r="AR17" s="354"/>
      <c r="AS17" s="378" t="str">
        <f ca="1">IF(AS15="","",IFERROR(INDEX(INDIRECT("$B$" &amp; AS15+11 &amp;  ":$F$31"),MATCH("TR",INDIRECT("$B$" &amp; AS15+11 &amp; ":$B$31"),0),2),""))</f>
        <v/>
      </c>
      <c r="AT17" s="379"/>
      <c r="AU17" s="381" t="str">
        <f ca="1">IF(AS15="","",IFERROR(INDEX(INDIRECT("$B$" &amp; AS15+11 &amp;  ":$F$31"),MATCH("TR",INDIRECT("$B$" &amp; AS15+11 &amp; ":$B$31"),0),5),""))</f>
        <v/>
      </c>
      <c r="AV17" s="421"/>
      <c r="AW17" s="445">
        <f>IF(90000&lt;=AV17,90000,AV17)</f>
        <v>0</v>
      </c>
      <c r="AX17" s="447"/>
      <c r="AY17" s="439"/>
      <c r="AZ17" s="421"/>
      <c r="BA17" s="445">
        <f>IF(20000&lt;=AZ17,20000,AZ17)</f>
        <v>0</v>
      </c>
      <c r="BB17" s="421"/>
      <c r="BC17" s="437"/>
      <c r="BD17" s="439"/>
      <c r="BE17" s="441"/>
      <c r="BF17" s="441"/>
      <c r="BG17" s="443"/>
      <c r="CB17" s="74" t="str">
        <f t="shared" si="5"/>
        <v/>
      </c>
      <c r="CC17" s="75">
        <f t="shared" si="6"/>
        <v>0</v>
      </c>
      <c r="CD17" s="75">
        <f t="shared" si="7"/>
        <v>0</v>
      </c>
      <c r="CE17" s="73">
        <f>IF(ISERROR(VLOOKUP($CB17,【9月】月集計表!$CB:$CD,2,FALSE))=TRUE,0,VLOOKUP($CB17,【9月】月集計表!$CB:$CD,2,FALSE))</f>
        <v>0</v>
      </c>
      <c r="CF17" s="73">
        <f>IF(ISERROR(VLOOKUP($CB17,【9月】月集計表!$CB:$CD,3,FALSE))=TRUE,0,VLOOKUP($CB17,【9月】月集計表!$CB:$CD,3,FALSE))</f>
        <v>0</v>
      </c>
    </row>
    <row r="18" spans="1:84" ht="16.5" customHeight="1" thickBot="1">
      <c r="A18" s="318"/>
      <c r="B18" s="126"/>
      <c r="C18" s="17">
        <v>8</v>
      </c>
      <c r="D18" s="21"/>
      <c r="E18" s="129"/>
      <c r="F18" s="18"/>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66"/>
      <c r="AK18" s="66"/>
      <c r="AL18" s="20">
        <f t="shared" si="1"/>
        <v>0</v>
      </c>
      <c r="AM18" s="20">
        <f t="shared" si="2"/>
        <v>0</v>
      </c>
      <c r="AN18" s="20">
        <f t="shared" si="3"/>
        <v>0</v>
      </c>
      <c r="AO18" s="20">
        <f t="shared" si="4"/>
        <v>0</v>
      </c>
      <c r="AR18" s="355"/>
      <c r="AS18" s="382"/>
      <c r="AT18" s="383"/>
      <c r="AU18" s="448"/>
      <c r="AV18" s="449"/>
      <c r="AW18" s="450"/>
      <c r="AX18" s="451"/>
      <c r="AY18" s="452"/>
      <c r="AZ18" s="453"/>
      <c r="BA18" s="454"/>
      <c r="BB18" s="453"/>
      <c r="BC18" s="455"/>
      <c r="BD18" s="452"/>
      <c r="BE18" s="456"/>
      <c r="BF18" s="456"/>
      <c r="BG18" s="457"/>
      <c r="CB18" s="74" t="str">
        <f t="shared" si="5"/>
        <v/>
      </c>
      <c r="CC18" s="75">
        <f t="shared" si="6"/>
        <v>0</v>
      </c>
      <c r="CD18" s="75">
        <f t="shared" si="7"/>
        <v>0</v>
      </c>
      <c r="CE18" s="73">
        <f>IF(ISERROR(VLOOKUP($CB18,【9月】月集計表!$CB:$CD,2,FALSE))=TRUE,0,VLOOKUP($CB18,【9月】月集計表!$CB:$CD,2,FALSE))</f>
        <v>0</v>
      </c>
      <c r="CF18" s="73">
        <f>IF(ISERROR(VLOOKUP($CB18,【9月】月集計表!$CB:$CD,3,FALSE))=TRUE,0,VLOOKUP($CB18,【9月】月集計表!$CB:$CD,3,FALSE))</f>
        <v>0</v>
      </c>
    </row>
    <row r="19" spans="1:84" ht="16.5" customHeight="1">
      <c r="A19" s="318"/>
      <c r="B19" s="126"/>
      <c r="C19" s="17">
        <v>9</v>
      </c>
      <c r="D19" s="21"/>
      <c r="E19" s="129"/>
      <c r="F19" s="18"/>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66"/>
      <c r="AK19" s="66"/>
      <c r="AL19" s="20">
        <f t="shared" si="1"/>
        <v>0</v>
      </c>
      <c r="AM19" s="20">
        <f t="shared" si="2"/>
        <v>0</v>
      </c>
      <c r="AN19" s="20">
        <f t="shared" si="3"/>
        <v>0</v>
      </c>
      <c r="AO19" s="20">
        <f t="shared" si="4"/>
        <v>0</v>
      </c>
      <c r="AR19" s="353" t="s">
        <v>134</v>
      </c>
      <c r="AS19" s="356" t="str">
        <f>IFERROR(INDEX($B$11:$F$31,MATCH("FW1",$B$11:$B$31,0),2),"")</f>
        <v/>
      </c>
      <c r="AT19" s="358"/>
      <c r="AU19" s="360" t="str">
        <f>IFERROR(INDEX($B$11:$F$31,MATCH("FW1",$B$11:$B$31,0),5),"")</f>
        <v/>
      </c>
      <c r="AV19" s="458"/>
      <c r="AW19" s="466">
        <f>IF($BN$12*90000&lt;=AV19,$BN$12*90000,AV19)</f>
        <v>0</v>
      </c>
      <c r="AX19" s="468"/>
      <c r="AY19" s="444">
        <f>IF(10000&lt;=AX19,10000,AX19)</f>
        <v>0</v>
      </c>
      <c r="AZ19" s="417"/>
      <c r="BA19" s="444">
        <f>IF(20000&lt;=AZ19,20000,AZ19)</f>
        <v>0</v>
      </c>
      <c r="BB19" s="458"/>
      <c r="BC19" s="462"/>
      <c r="BD19" s="464"/>
      <c r="BE19" s="462"/>
      <c r="BF19" s="440"/>
      <c r="BG19" s="442"/>
      <c r="CB19" s="74" t="str">
        <f t="shared" si="5"/>
        <v/>
      </c>
      <c r="CC19" s="75">
        <f t="shared" si="6"/>
        <v>0</v>
      </c>
      <c r="CD19" s="75">
        <f t="shared" si="7"/>
        <v>0</v>
      </c>
      <c r="CE19" s="73">
        <f>IF(ISERROR(VLOOKUP($CB19,【9月】月集計表!$CB:$CD,2,FALSE))=TRUE,0,VLOOKUP($CB19,【9月】月集計表!$CB:$CD,2,FALSE))</f>
        <v>0</v>
      </c>
      <c r="CF19" s="73">
        <f>IF(ISERROR(VLOOKUP($CB19,【9月】月集計表!$CB:$CD,3,FALSE))=TRUE,0,VLOOKUP($CB19,【9月】月集計表!$CB:$CD,3,FALSE))</f>
        <v>0</v>
      </c>
    </row>
    <row r="20" spans="1:84" ht="16.5" customHeight="1">
      <c r="A20" s="318"/>
      <c r="B20" s="126"/>
      <c r="C20" s="17">
        <v>10</v>
      </c>
      <c r="D20" s="21"/>
      <c r="E20" s="129"/>
      <c r="F20" s="18"/>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66"/>
      <c r="AK20" s="66"/>
      <c r="AL20" s="20">
        <f t="shared" si="1"/>
        <v>0</v>
      </c>
      <c r="AM20" s="20">
        <f t="shared" si="2"/>
        <v>0</v>
      </c>
      <c r="AN20" s="20">
        <f t="shared" si="3"/>
        <v>0</v>
      </c>
      <c r="AO20" s="20">
        <f t="shared" si="4"/>
        <v>0</v>
      </c>
      <c r="AR20" s="354"/>
      <c r="AS20" s="357"/>
      <c r="AT20" s="359"/>
      <c r="AU20" s="361"/>
      <c r="AV20" s="459"/>
      <c r="AW20" s="467"/>
      <c r="AX20" s="469"/>
      <c r="AY20" s="445"/>
      <c r="AZ20" s="421"/>
      <c r="BA20" s="445"/>
      <c r="BB20" s="460"/>
      <c r="BC20" s="463"/>
      <c r="BD20" s="465"/>
      <c r="BE20" s="463"/>
      <c r="BF20" s="441"/>
      <c r="BG20" s="443"/>
      <c r="CB20" s="74" t="str">
        <f t="shared" si="5"/>
        <v/>
      </c>
      <c r="CC20" s="75">
        <f t="shared" si="6"/>
        <v>0</v>
      </c>
      <c r="CD20" s="75">
        <f t="shared" si="7"/>
        <v>0</v>
      </c>
      <c r="CE20" s="73">
        <f>IF(ISERROR(VLOOKUP($CB20,【9月】月集計表!$CB:$CD,2,FALSE))=TRUE,0,VLOOKUP($CB20,【9月】月集計表!$CB:$CD,2,FALSE))</f>
        <v>0</v>
      </c>
      <c r="CF20" s="73">
        <f>IF(ISERROR(VLOOKUP($CB20,【9月】月集計表!$CB:$CD,3,FALSE))=TRUE,0,VLOOKUP($CB20,【9月】月集計表!$CB:$CD,3,FALSE))</f>
        <v>0</v>
      </c>
    </row>
    <row r="21" spans="1:84" ht="16.5" customHeight="1">
      <c r="A21" s="318"/>
      <c r="B21" s="126"/>
      <c r="C21" s="17">
        <v>11</v>
      </c>
      <c r="D21" s="21"/>
      <c r="E21" s="129"/>
      <c r="F21" s="18"/>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66"/>
      <c r="AK21" s="66"/>
      <c r="AL21" s="20">
        <f t="shared" si="1"/>
        <v>0</v>
      </c>
      <c r="AM21" s="20">
        <f t="shared" si="2"/>
        <v>0</v>
      </c>
      <c r="AN21" s="20">
        <f t="shared" si="3"/>
        <v>0</v>
      </c>
      <c r="AO21" s="20">
        <f t="shared" si="4"/>
        <v>0</v>
      </c>
      <c r="AR21" s="354"/>
      <c r="AS21" s="378" t="str">
        <f ca="1">IF(AS19="","",IFERROR(INDEX(INDIRECT("$B$" &amp; AS19+11 &amp;  ":$F$31"),MATCH("FW1",INDIRECT("$B$" &amp; AS19+11 &amp; ":$B$31"),0),2),""))</f>
        <v/>
      </c>
      <c r="AT21" s="379"/>
      <c r="AU21" s="419" t="str">
        <f ca="1">IF(AS19="","",IFERROR(INDEX(INDIRECT("$B$" &amp; AS19+11 &amp;  ":$F$31"),MATCH("FW1",INDIRECT("$B$" &amp; AS19+11 &amp; ":$B$31"),0),5),""))</f>
        <v/>
      </c>
      <c r="AV21" s="460"/>
      <c r="AW21" s="467">
        <f t="shared" ref="AW21" si="8">IF($BN$12*90000&lt;=AV21,$BN$12*90000,AV21)</f>
        <v>0</v>
      </c>
      <c r="AX21" s="469"/>
      <c r="AY21" s="445">
        <f>IF(10000&lt;=AX21,10000,AX21)</f>
        <v>0</v>
      </c>
      <c r="AZ21" s="421"/>
      <c r="BA21" s="445">
        <f>IF(20000&lt;=AZ21,20000,AZ21)</f>
        <v>0</v>
      </c>
      <c r="BB21" s="460"/>
      <c r="BC21" s="463"/>
      <c r="BD21" s="465"/>
      <c r="BE21" s="463"/>
      <c r="BF21" s="441"/>
      <c r="BG21" s="443"/>
      <c r="CB21" s="74" t="str">
        <f t="shared" si="5"/>
        <v/>
      </c>
      <c r="CC21" s="75">
        <f t="shared" si="6"/>
        <v>0</v>
      </c>
      <c r="CD21" s="75">
        <f t="shared" si="7"/>
        <v>0</v>
      </c>
      <c r="CE21" s="73">
        <f>IF(ISERROR(VLOOKUP($CB21,【9月】月集計表!$CB:$CD,2,FALSE))=TRUE,0,VLOOKUP($CB21,【9月】月集計表!$CB:$CD,2,FALSE))</f>
        <v>0</v>
      </c>
      <c r="CF21" s="73">
        <f>IF(ISERROR(VLOOKUP($CB21,【9月】月集計表!$CB:$CD,3,FALSE))=TRUE,0,VLOOKUP($CB21,【9月】月集計表!$CB:$CD,3,FALSE))</f>
        <v>0</v>
      </c>
    </row>
    <row r="22" spans="1:84" ht="16.5" customHeight="1">
      <c r="A22" s="318"/>
      <c r="B22" s="126"/>
      <c r="C22" s="17">
        <v>12</v>
      </c>
      <c r="D22" s="21"/>
      <c r="E22" s="129"/>
      <c r="F22" s="22"/>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66"/>
      <c r="AK22" s="66"/>
      <c r="AL22" s="20">
        <f t="shared" si="1"/>
        <v>0</v>
      </c>
      <c r="AM22" s="20">
        <f t="shared" si="2"/>
        <v>0</v>
      </c>
      <c r="AN22" s="20">
        <f t="shared" si="3"/>
        <v>0</v>
      </c>
      <c r="AO22" s="20">
        <f t="shared" si="4"/>
        <v>0</v>
      </c>
      <c r="AR22" s="354"/>
      <c r="AS22" s="378"/>
      <c r="AT22" s="380"/>
      <c r="AU22" s="420"/>
      <c r="AV22" s="459"/>
      <c r="AW22" s="467"/>
      <c r="AX22" s="469"/>
      <c r="AY22" s="445"/>
      <c r="AZ22" s="421"/>
      <c r="BA22" s="445"/>
      <c r="BB22" s="460"/>
      <c r="BC22" s="463"/>
      <c r="BD22" s="465"/>
      <c r="BE22" s="463"/>
      <c r="BF22" s="441"/>
      <c r="BG22" s="443"/>
      <c r="CB22" s="74" t="str">
        <f t="shared" si="5"/>
        <v/>
      </c>
      <c r="CC22" s="75">
        <f t="shared" si="6"/>
        <v>0</v>
      </c>
      <c r="CD22" s="75">
        <f t="shared" si="7"/>
        <v>0</v>
      </c>
      <c r="CE22" s="73">
        <f>IF(ISERROR(VLOOKUP($CB22,【9月】月集計表!$CB:$CD,2,FALSE))=TRUE,0,VLOOKUP($CB22,【9月】月集計表!$CB:$CD,2,FALSE))</f>
        <v>0</v>
      </c>
      <c r="CF22" s="73">
        <f>IF(ISERROR(VLOOKUP($CB22,【9月】月集計表!$CB:$CD,3,FALSE))=TRUE,0,VLOOKUP($CB22,【9月】月集計表!$CB:$CD,3,FALSE))</f>
        <v>0</v>
      </c>
    </row>
    <row r="23" spans="1:84" ht="16.5" customHeight="1">
      <c r="A23" s="318"/>
      <c r="B23" s="126"/>
      <c r="C23" s="17">
        <v>13</v>
      </c>
      <c r="D23" s="21"/>
      <c r="E23" s="129"/>
      <c r="F23" s="22"/>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66"/>
      <c r="AK23" s="66"/>
      <c r="AL23" s="20">
        <f t="shared" si="1"/>
        <v>0</v>
      </c>
      <c r="AM23" s="20">
        <f t="shared" si="2"/>
        <v>0</v>
      </c>
      <c r="AN23" s="20">
        <f t="shared" si="3"/>
        <v>0</v>
      </c>
      <c r="AO23" s="20">
        <f t="shared" si="4"/>
        <v>0</v>
      </c>
      <c r="AR23" s="354"/>
      <c r="AS23" s="378" t="str">
        <f ca="1">IF(AS21="","",IFERROR(INDEX(INDIRECT("$B$" &amp; AS21+11 &amp;  ":$F$31"),MATCH("FW1",INDIRECT("$B$" &amp; AS21+11 &amp; ":$B$31"),0),2),""))</f>
        <v/>
      </c>
      <c r="AT23" s="379"/>
      <c r="AU23" s="381" t="str">
        <f ca="1">IF(AS21="","",IFERROR(INDEX(INDIRECT("$B$" &amp; AS21+11 &amp;  ":$F$31"),MATCH("FW1",INDIRECT("$B$" &amp; AS21+11 &amp; ":$B$31"),0),5),""))</f>
        <v/>
      </c>
      <c r="AV23" s="460"/>
      <c r="AW23" s="467">
        <f t="shared" ref="AW23" si="9">IF($BN$12*90000&lt;=AV23,$BN$12*90000,AV23)</f>
        <v>0</v>
      </c>
      <c r="AX23" s="469"/>
      <c r="AY23" s="445">
        <f>IF(10000&lt;=AX23,10000,AX23)</f>
        <v>0</v>
      </c>
      <c r="AZ23" s="421"/>
      <c r="BA23" s="445">
        <f>IF(20000&lt;=AZ23,20000,AZ23)</f>
        <v>0</v>
      </c>
      <c r="BB23" s="460"/>
      <c r="BC23" s="463"/>
      <c r="BD23" s="465"/>
      <c r="BE23" s="463"/>
      <c r="BF23" s="441"/>
      <c r="BG23" s="443"/>
      <c r="CB23" s="74" t="str">
        <f t="shared" si="5"/>
        <v/>
      </c>
      <c r="CC23" s="75">
        <f t="shared" si="6"/>
        <v>0</v>
      </c>
      <c r="CD23" s="75">
        <f t="shared" si="7"/>
        <v>0</v>
      </c>
      <c r="CE23" s="73">
        <f>IF(ISERROR(VLOOKUP($CB23,【9月】月集計表!$CB:$CD,2,FALSE))=TRUE,0,VLOOKUP($CB23,【9月】月集計表!$CB:$CD,2,FALSE))</f>
        <v>0</v>
      </c>
      <c r="CF23" s="73">
        <f>IF(ISERROR(VLOOKUP($CB23,【9月】月集計表!$CB:$CD,3,FALSE))=TRUE,0,VLOOKUP($CB23,【9月】月集計表!$CB:$CD,3,FALSE))</f>
        <v>0</v>
      </c>
    </row>
    <row r="24" spans="1:84" ht="16.5" customHeight="1">
      <c r="A24" s="318"/>
      <c r="B24" s="126"/>
      <c r="C24" s="17">
        <v>14</v>
      </c>
      <c r="D24" s="21"/>
      <c r="E24" s="129"/>
      <c r="F24" s="22"/>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66"/>
      <c r="AK24" s="66"/>
      <c r="AL24" s="20">
        <f t="shared" si="1"/>
        <v>0</v>
      </c>
      <c r="AM24" s="20">
        <f t="shared" si="2"/>
        <v>0</v>
      </c>
      <c r="AN24" s="20">
        <f t="shared" si="3"/>
        <v>0</v>
      </c>
      <c r="AO24" s="20">
        <f t="shared" si="4"/>
        <v>0</v>
      </c>
      <c r="AR24" s="354"/>
      <c r="AS24" s="378"/>
      <c r="AT24" s="380"/>
      <c r="AU24" s="361"/>
      <c r="AV24" s="459"/>
      <c r="AW24" s="467"/>
      <c r="AX24" s="469"/>
      <c r="AY24" s="445"/>
      <c r="AZ24" s="421"/>
      <c r="BA24" s="445"/>
      <c r="BB24" s="460"/>
      <c r="BC24" s="463"/>
      <c r="BD24" s="465"/>
      <c r="BE24" s="463"/>
      <c r="BF24" s="441"/>
      <c r="BG24" s="443"/>
      <c r="CB24" s="74" t="str">
        <f t="shared" si="5"/>
        <v/>
      </c>
      <c r="CC24" s="75">
        <f t="shared" si="6"/>
        <v>0</v>
      </c>
      <c r="CD24" s="75">
        <f t="shared" si="7"/>
        <v>0</v>
      </c>
      <c r="CE24" s="73">
        <f>IF(ISERROR(VLOOKUP($CB24,【9月】月集計表!$CB:$CD,2,FALSE))=TRUE,0,VLOOKUP($CB24,【9月】月集計表!$CB:$CD,2,FALSE))</f>
        <v>0</v>
      </c>
      <c r="CF24" s="73">
        <f>IF(ISERROR(VLOOKUP($CB24,【9月】月集計表!$CB:$CD,3,FALSE))=TRUE,0,VLOOKUP($CB24,【9月】月集計表!$CB:$CD,3,FALSE))</f>
        <v>0</v>
      </c>
    </row>
    <row r="25" spans="1:84" ht="16.5" customHeight="1">
      <c r="A25" s="318"/>
      <c r="B25" s="126"/>
      <c r="C25" s="17">
        <v>15</v>
      </c>
      <c r="D25" s="21"/>
      <c r="E25" s="129"/>
      <c r="F25" s="22"/>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66"/>
      <c r="AK25" s="66"/>
      <c r="AL25" s="20">
        <f t="shared" si="1"/>
        <v>0</v>
      </c>
      <c r="AM25" s="20">
        <f t="shared" si="2"/>
        <v>0</v>
      </c>
      <c r="AN25" s="20">
        <f t="shared" si="3"/>
        <v>0</v>
      </c>
      <c r="AO25" s="20">
        <f t="shared" si="4"/>
        <v>0</v>
      </c>
      <c r="AR25" s="354"/>
      <c r="AS25" s="378" t="str">
        <f ca="1">IF(AS23="","",IFERROR(INDEX(INDIRECT("$B$" &amp; AS23+11 &amp;  ":$F$31"),MATCH("FW1",INDIRECT("$B$" &amp; AS23+11 &amp; ":$B$31"),0),2),""))</f>
        <v/>
      </c>
      <c r="AT25" s="379"/>
      <c r="AU25" s="381" t="str">
        <f ca="1">IF(AS23="","",IFERROR(INDEX(INDIRECT("$B$" &amp; AS23+11 &amp;  ":$F$31"),MATCH("FW1",INDIRECT("$B$" &amp; AS23+11 &amp; ":$B$31"),0),5),""))</f>
        <v/>
      </c>
      <c r="AV25" s="460"/>
      <c r="AW25" s="467">
        <f t="shared" ref="AW25" si="10">IF($BN$12*90000&lt;=AV25,$BN$12*90000,AV25)</f>
        <v>0</v>
      </c>
      <c r="AX25" s="469"/>
      <c r="AY25" s="445">
        <f>IF(10000&lt;=AX25,10000,AX25)</f>
        <v>0</v>
      </c>
      <c r="AZ25" s="421"/>
      <c r="BA25" s="445">
        <f>IF(20000&lt;=AZ25,20000,AZ25)</f>
        <v>0</v>
      </c>
      <c r="BB25" s="460"/>
      <c r="BC25" s="463"/>
      <c r="BD25" s="465"/>
      <c r="BE25" s="463"/>
      <c r="BF25" s="441"/>
      <c r="BG25" s="443"/>
      <c r="CB25" s="74" t="str">
        <f t="shared" si="5"/>
        <v/>
      </c>
      <c r="CC25" s="75">
        <f t="shared" si="6"/>
        <v>0</v>
      </c>
      <c r="CD25" s="75">
        <f t="shared" si="7"/>
        <v>0</v>
      </c>
      <c r="CE25" s="73">
        <f>IF(ISERROR(VLOOKUP($CB25,【9月】月集計表!$CB:$CD,2,FALSE))=TRUE,0,VLOOKUP($CB25,【9月】月集計表!$CB:$CD,2,FALSE))</f>
        <v>0</v>
      </c>
      <c r="CF25" s="73">
        <f>IF(ISERROR(VLOOKUP($CB25,【9月】月集計表!$CB:$CD,3,FALSE))=TRUE,0,VLOOKUP($CB25,【9月】月集計表!$CB:$CD,3,FALSE))</f>
        <v>0</v>
      </c>
    </row>
    <row r="26" spans="1:84" ht="16.5" customHeight="1">
      <c r="A26" s="318"/>
      <c r="B26" s="126"/>
      <c r="C26" s="17">
        <v>16</v>
      </c>
      <c r="D26" s="21"/>
      <c r="E26" s="129"/>
      <c r="F26" s="22"/>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66"/>
      <c r="AK26" s="66"/>
      <c r="AL26" s="20">
        <f t="shared" si="1"/>
        <v>0</v>
      </c>
      <c r="AM26" s="20">
        <f t="shared" si="2"/>
        <v>0</v>
      </c>
      <c r="AN26" s="20">
        <f t="shared" si="3"/>
        <v>0</v>
      </c>
      <c r="AO26" s="20">
        <f t="shared" si="4"/>
        <v>0</v>
      </c>
      <c r="AR26" s="354"/>
      <c r="AS26" s="378"/>
      <c r="AT26" s="380"/>
      <c r="AU26" s="361"/>
      <c r="AV26" s="459"/>
      <c r="AW26" s="467"/>
      <c r="AX26" s="469"/>
      <c r="AY26" s="445"/>
      <c r="AZ26" s="421"/>
      <c r="BA26" s="445"/>
      <c r="BB26" s="460"/>
      <c r="BC26" s="463"/>
      <c r="BD26" s="465"/>
      <c r="BE26" s="463"/>
      <c r="BF26" s="441"/>
      <c r="BG26" s="443"/>
      <c r="CB26" s="74" t="str">
        <f t="shared" si="5"/>
        <v/>
      </c>
      <c r="CC26" s="75">
        <f t="shared" si="6"/>
        <v>0</v>
      </c>
      <c r="CD26" s="75">
        <f t="shared" si="7"/>
        <v>0</v>
      </c>
      <c r="CE26" s="73">
        <f>IF(ISERROR(VLOOKUP($CB26,【9月】月集計表!$CB:$CD,2,FALSE))=TRUE,0,VLOOKUP($CB26,【9月】月集計表!$CB:$CD,2,FALSE))</f>
        <v>0</v>
      </c>
      <c r="CF26" s="73">
        <f>IF(ISERROR(VLOOKUP($CB26,【9月】月集計表!$CB:$CD,3,FALSE))=TRUE,0,VLOOKUP($CB26,【9月】月集計表!$CB:$CD,3,FALSE))</f>
        <v>0</v>
      </c>
    </row>
    <row r="27" spans="1:84" ht="16.5" customHeight="1">
      <c r="A27" s="318"/>
      <c r="B27" s="126"/>
      <c r="C27" s="17">
        <v>17</v>
      </c>
      <c r="D27" s="21"/>
      <c r="E27" s="129"/>
      <c r="F27" s="22"/>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66"/>
      <c r="AK27" s="66"/>
      <c r="AL27" s="20">
        <f t="shared" si="1"/>
        <v>0</v>
      </c>
      <c r="AM27" s="20">
        <f t="shared" si="2"/>
        <v>0</v>
      </c>
      <c r="AN27" s="20">
        <f t="shared" si="3"/>
        <v>0</v>
      </c>
      <c r="AO27" s="20">
        <f t="shared" si="4"/>
        <v>0</v>
      </c>
      <c r="AR27" s="354"/>
      <c r="AS27" s="378" t="str">
        <f ca="1">IF(AS25="","",IFERROR(INDEX(INDIRECT("$B$" &amp; AS25+11 &amp;  ":$F$31"),MATCH("FW1",INDIRECT("$B$" &amp; AS25+11 &amp; ":$B$31"),0),2),""))</f>
        <v/>
      </c>
      <c r="AT27" s="379"/>
      <c r="AU27" s="381" t="str">
        <f ca="1">IF(AS25="","",IFERROR(INDEX(INDIRECT("$B$" &amp; AS25+11 &amp;  ":$F$31"),MATCH("FW1",INDIRECT("$B$" &amp; AS25+11 &amp; ":$B$31"),0),5),""))</f>
        <v/>
      </c>
      <c r="AV27" s="460"/>
      <c r="AW27" s="467">
        <f t="shared" ref="AW27" si="11">IF($BN$12*90000&lt;=AV27,$BN$12*90000,AV27)</f>
        <v>0</v>
      </c>
      <c r="AX27" s="469"/>
      <c r="AY27" s="445">
        <f>IF(10000&lt;=AX27,10000,AX27)</f>
        <v>0</v>
      </c>
      <c r="AZ27" s="421"/>
      <c r="BA27" s="445">
        <f>IF(20000&lt;=AZ27,20000,AZ27)</f>
        <v>0</v>
      </c>
      <c r="BB27" s="460"/>
      <c r="BC27" s="463"/>
      <c r="BD27" s="465"/>
      <c r="BE27" s="463"/>
      <c r="BF27" s="441"/>
      <c r="BG27" s="443"/>
      <c r="CB27" s="74" t="str">
        <f t="shared" si="5"/>
        <v/>
      </c>
      <c r="CC27" s="75">
        <f t="shared" si="6"/>
        <v>0</v>
      </c>
      <c r="CD27" s="75">
        <f t="shared" si="7"/>
        <v>0</v>
      </c>
      <c r="CE27" s="73">
        <f>IF(ISERROR(VLOOKUP($CB27,【9月】月集計表!$CB:$CD,2,FALSE))=TRUE,0,VLOOKUP($CB27,【9月】月集計表!$CB:$CD,2,FALSE))</f>
        <v>0</v>
      </c>
      <c r="CF27" s="73">
        <f>IF(ISERROR(VLOOKUP($CB27,【9月】月集計表!$CB:$CD,3,FALSE))=TRUE,0,VLOOKUP($CB27,【9月】月集計表!$CB:$CD,3,FALSE))</f>
        <v>0</v>
      </c>
    </row>
    <row r="28" spans="1:84" ht="16.5" customHeight="1" thickBot="1">
      <c r="A28" s="318"/>
      <c r="B28" s="126"/>
      <c r="C28" s="17">
        <v>18</v>
      </c>
      <c r="D28" s="21"/>
      <c r="E28" s="129"/>
      <c r="F28" s="22"/>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66"/>
      <c r="AK28" s="66"/>
      <c r="AL28" s="20">
        <f t="shared" si="1"/>
        <v>0</v>
      </c>
      <c r="AM28" s="20">
        <f t="shared" si="2"/>
        <v>0</v>
      </c>
      <c r="AN28" s="20">
        <f t="shared" si="3"/>
        <v>0</v>
      </c>
      <c r="AO28" s="20">
        <f t="shared" si="4"/>
        <v>0</v>
      </c>
      <c r="AR28" s="355"/>
      <c r="AS28" s="382"/>
      <c r="AT28" s="383"/>
      <c r="AU28" s="448"/>
      <c r="AV28" s="461"/>
      <c r="AW28" s="470"/>
      <c r="AX28" s="471"/>
      <c r="AY28" s="454"/>
      <c r="AZ28" s="453"/>
      <c r="BA28" s="454"/>
      <c r="BB28" s="472"/>
      <c r="BC28" s="473"/>
      <c r="BD28" s="474"/>
      <c r="BE28" s="473"/>
      <c r="BF28" s="456"/>
      <c r="BG28" s="457"/>
      <c r="CB28" s="74" t="str">
        <f t="shared" si="5"/>
        <v/>
      </c>
      <c r="CC28" s="75">
        <f t="shared" si="6"/>
        <v>0</v>
      </c>
      <c r="CD28" s="75">
        <f t="shared" si="7"/>
        <v>0</v>
      </c>
      <c r="CE28" s="73">
        <f>IF(ISERROR(VLOOKUP($CB28,【9月】月集計表!$CB:$CD,2,FALSE))=TRUE,0,VLOOKUP($CB28,【9月】月集計表!$CB:$CD,2,FALSE))</f>
        <v>0</v>
      </c>
      <c r="CF28" s="73">
        <f>IF(ISERROR(VLOOKUP($CB28,【9月】月集計表!$CB:$CD,3,FALSE))=TRUE,0,VLOOKUP($CB28,【9月】月集計表!$CB:$CD,3,FALSE))</f>
        <v>0</v>
      </c>
    </row>
    <row r="29" spans="1:84" ht="16.5" customHeight="1">
      <c r="A29" s="318"/>
      <c r="B29" s="126"/>
      <c r="C29" s="17">
        <v>19</v>
      </c>
      <c r="D29" s="21"/>
      <c r="E29" s="129"/>
      <c r="F29" s="22"/>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66"/>
      <c r="AK29" s="66"/>
      <c r="AL29" s="20">
        <f t="shared" si="1"/>
        <v>0</v>
      </c>
      <c r="AM29" s="20">
        <f t="shared" si="2"/>
        <v>0</v>
      </c>
      <c r="AN29" s="20">
        <f t="shared" si="3"/>
        <v>0</v>
      </c>
      <c r="AO29" s="20">
        <f t="shared" si="4"/>
        <v>0</v>
      </c>
      <c r="AR29" s="353" t="s">
        <v>135</v>
      </c>
      <c r="AS29" s="356" t="str">
        <f>IFERROR(INDEX($B$11:$F$31,MATCH("FW2",$B$11:$B$31,0),2),"")</f>
        <v/>
      </c>
      <c r="AT29" s="358"/>
      <c r="AU29" s="360" t="str">
        <f>IFERROR(INDEX($B$11:$F$31,MATCH("FW2",$B$11:$B$31,0),5),"")</f>
        <v/>
      </c>
      <c r="AV29" s="417"/>
      <c r="AW29" s="479">
        <f>IF(90000&lt;=AV29,90000,AV29)</f>
        <v>0</v>
      </c>
      <c r="AX29" s="417"/>
      <c r="AY29" s="444">
        <f>IF(10000&lt;=AX29,10000,AX29)</f>
        <v>0</v>
      </c>
      <c r="AZ29" s="446"/>
      <c r="BA29" s="438"/>
      <c r="BB29" s="446"/>
      <c r="BC29" s="475"/>
      <c r="BD29" s="477"/>
      <c r="BE29" s="462"/>
      <c r="BF29" s="440"/>
      <c r="BG29" s="442"/>
      <c r="CB29" s="74" t="str">
        <f t="shared" si="5"/>
        <v/>
      </c>
      <c r="CC29" s="75">
        <f t="shared" si="6"/>
        <v>0</v>
      </c>
      <c r="CD29" s="75">
        <f t="shared" si="7"/>
        <v>0</v>
      </c>
      <c r="CE29" s="73">
        <f>IF(ISERROR(VLOOKUP($CB29,【9月】月集計表!$CB:$CD,2,FALSE))=TRUE,0,VLOOKUP($CB29,【9月】月集計表!$CB:$CD,2,FALSE))</f>
        <v>0</v>
      </c>
      <c r="CF29" s="73">
        <f>IF(ISERROR(VLOOKUP($CB29,【9月】月集計表!$CB:$CD,3,FALSE))=TRUE,0,VLOOKUP($CB29,【9月】月集計表!$CB:$CD,3,FALSE))</f>
        <v>0</v>
      </c>
    </row>
    <row r="30" spans="1:84" ht="16.5" customHeight="1" thickBot="1">
      <c r="A30" s="318"/>
      <c r="B30" s="127"/>
      <c r="C30" s="17">
        <v>20</v>
      </c>
      <c r="D30" s="59"/>
      <c r="E30" s="130"/>
      <c r="F30" s="23"/>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67"/>
      <c r="AK30" s="67"/>
      <c r="AL30" s="25">
        <f>COUNTA(G30:AK30)-COUNTIF(G30:AK30,"集")-COUNTIF(G30:AK30,"休")-COUNTIF(G30:AK30,"外")</f>
        <v>0</v>
      </c>
      <c r="AM30" s="25">
        <f t="shared" si="2"/>
        <v>0</v>
      </c>
      <c r="AN30" s="25">
        <f t="shared" si="3"/>
        <v>0</v>
      </c>
      <c r="AO30" s="25">
        <f t="shared" si="4"/>
        <v>0</v>
      </c>
      <c r="AR30" s="354"/>
      <c r="AS30" s="357"/>
      <c r="AT30" s="359"/>
      <c r="AU30" s="361"/>
      <c r="AV30" s="418"/>
      <c r="AW30" s="445"/>
      <c r="AX30" s="421"/>
      <c r="AY30" s="445"/>
      <c r="AZ30" s="447"/>
      <c r="BA30" s="439"/>
      <c r="BB30" s="447"/>
      <c r="BC30" s="476"/>
      <c r="BD30" s="478"/>
      <c r="BE30" s="463"/>
      <c r="BF30" s="441"/>
      <c r="BG30" s="443"/>
      <c r="CB30" s="74" t="str">
        <f t="shared" si="5"/>
        <v/>
      </c>
      <c r="CC30" s="75">
        <f t="shared" si="6"/>
        <v>0</v>
      </c>
      <c r="CD30" s="75">
        <f t="shared" si="7"/>
        <v>0</v>
      </c>
      <c r="CE30" s="73">
        <f>IF(ISERROR(VLOOKUP($CB30,【9月】月集計表!$CB:$CD,2,FALSE))=TRUE,0,VLOOKUP($CB30,【9月】月集計表!$CB:$CD,2,FALSE))</f>
        <v>0</v>
      </c>
      <c r="CF30" s="73">
        <f>IF(ISERROR(VLOOKUP($CB30,【9月】月集計表!$CB:$CD,3,FALSE))=TRUE,0,VLOOKUP($CB30,【9月】月集計表!$CB:$CD,3,FALSE))</f>
        <v>0</v>
      </c>
    </row>
    <row r="31" spans="1:84" ht="16.5" customHeight="1" thickBot="1">
      <c r="A31" s="384"/>
      <c r="B31" s="303" t="s">
        <v>32</v>
      </c>
      <c r="C31" s="304"/>
      <c r="D31" s="304"/>
      <c r="E31" s="304"/>
      <c r="F31" s="305"/>
      <c r="G31" s="26">
        <f>COUNTA(G11:G30)-COUNTIF(G11:G30,"外")-COUNTIF(G11:G30,"休")-COUNTIF(G11:G30,"集")</f>
        <v>0</v>
      </c>
      <c r="H31" s="26">
        <f t="shared" ref="H31:AK31" si="12">COUNTA(H11:H30)-COUNTIF(H11:H30,"外")-COUNTIF(H11:H30,"休")-COUNTIF(H11:H30,"集")</f>
        <v>0</v>
      </c>
      <c r="I31" s="26">
        <f t="shared" si="12"/>
        <v>0</v>
      </c>
      <c r="J31" s="26">
        <f t="shared" si="12"/>
        <v>0</v>
      </c>
      <c r="K31" s="26">
        <f t="shared" si="12"/>
        <v>0</v>
      </c>
      <c r="L31" s="26">
        <f t="shared" si="12"/>
        <v>0</v>
      </c>
      <c r="M31" s="26">
        <f t="shared" si="12"/>
        <v>0</v>
      </c>
      <c r="N31" s="26">
        <f t="shared" si="12"/>
        <v>0</v>
      </c>
      <c r="O31" s="26">
        <f t="shared" si="12"/>
        <v>0</v>
      </c>
      <c r="P31" s="27">
        <f t="shared" si="12"/>
        <v>0</v>
      </c>
      <c r="Q31" s="27">
        <f t="shared" si="12"/>
        <v>0</v>
      </c>
      <c r="R31" s="27">
        <f t="shared" si="12"/>
        <v>0</v>
      </c>
      <c r="S31" s="27">
        <f t="shared" si="12"/>
        <v>0</v>
      </c>
      <c r="T31" s="27">
        <f t="shared" si="12"/>
        <v>0</v>
      </c>
      <c r="U31" s="27">
        <f t="shared" si="12"/>
        <v>0</v>
      </c>
      <c r="V31" s="27">
        <f t="shared" si="12"/>
        <v>0</v>
      </c>
      <c r="W31" s="27">
        <f t="shared" si="12"/>
        <v>0</v>
      </c>
      <c r="X31" s="27">
        <f t="shared" si="12"/>
        <v>0</v>
      </c>
      <c r="Y31" s="27">
        <f t="shared" si="12"/>
        <v>0</v>
      </c>
      <c r="Z31" s="27">
        <f t="shared" si="12"/>
        <v>0</v>
      </c>
      <c r="AA31" s="27">
        <f t="shared" si="12"/>
        <v>0</v>
      </c>
      <c r="AB31" s="27">
        <f t="shared" si="12"/>
        <v>0</v>
      </c>
      <c r="AC31" s="27">
        <f t="shared" si="12"/>
        <v>0</v>
      </c>
      <c r="AD31" s="27">
        <f t="shared" si="12"/>
        <v>0</v>
      </c>
      <c r="AE31" s="27">
        <f t="shared" si="12"/>
        <v>0</v>
      </c>
      <c r="AF31" s="27">
        <f t="shared" si="12"/>
        <v>0</v>
      </c>
      <c r="AG31" s="27">
        <f t="shared" si="12"/>
        <v>0</v>
      </c>
      <c r="AH31" s="27">
        <f t="shared" si="12"/>
        <v>0</v>
      </c>
      <c r="AI31" s="28">
        <f t="shared" si="12"/>
        <v>0</v>
      </c>
      <c r="AJ31" s="68">
        <f t="shared" si="12"/>
        <v>0</v>
      </c>
      <c r="AK31" s="68">
        <f t="shared" si="12"/>
        <v>0</v>
      </c>
      <c r="AL31" s="71"/>
      <c r="AR31" s="354"/>
      <c r="AS31" s="378" t="str">
        <f ca="1">IF(AS29="","",IFERROR(INDEX(INDIRECT("$B$" &amp; AS29+11 &amp;  ":$F$31"),MATCH("FW2",INDIRECT("$B$" &amp; AS29+11 &amp; ":$B$31"),0),2),""))</f>
        <v/>
      </c>
      <c r="AT31" s="379"/>
      <c r="AU31" s="419" t="str">
        <f ca="1">IF(AS29="","",IFERROR(INDEX(INDIRECT("$B$" &amp; AS29+11 &amp;  ":$F$31"),MATCH("FW2",INDIRECT("$B$" &amp; AS29+11 &amp; ":$B$31"),0),5),""))</f>
        <v/>
      </c>
      <c r="AV31" s="421"/>
      <c r="AW31" s="445">
        <f>IF(90000&lt;=AV31,90000,AV31)</f>
        <v>0</v>
      </c>
      <c r="AX31" s="421"/>
      <c r="AY31" s="445">
        <f>IF(10000&lt;=AX31,10000,AX31)</f>
        <v>0</v>
      </c>
      <c r="AZ31" s="447"/>
      <c r="BA31" s="439"/>
      <c r="BB31" s="447"/>
      <c r="BC31" s="476"/>
      <c r="BD31" s="478"/>
      <c r="BE31" s="463"/>
      <c r="BF31" s="441"/>
      <c r="BG31" s="443"/>
    </row>
    <row r="32" spans="1:84" ht="18" customHeight="1" thickBot="1">
      <c r="A32" s="306" t="s">
        <v>33</v>
      </c>
      <c r="B32" s="304"/>
      <c r="C32" s="304"/>
      <c r="D32" s="304"/>
      <c r="E32" s="304"/>
      <c r="F32" s="305"/>
      <c r="G32" s="29">
        <f>IF(AND(G50&gt;=3,G31&gt;=5),1,0)+IF(AND(G50&gt;=2,G31&gt;=3),1,0)+IF(AND(G50&gt;=1,G31&gt;=1),1,0)</f>
        <v>0</v>
      </c>
      <c r="H32" s="29">
        <f t="shared" ref="H32:AK32" si="13">IF(AND(H50&gt;=3,H31&gt;=5),1,0)+IF(AND(H50&gt;=2,H31&gt;=3),1,0)++IF(AND(H50&gt;=1,H31&gt;=1),1,0)</f>
        <v>0</v>
      </c>
      <c r="I32" s="29">
        <f t="shared" si="13"/>
        <v>0</v>
      </c>
      <c r="J32" s="29">
        <f t="shared" si="13"/>
        <v>0</v>
      </c>
      <c r="K32" s="29">
        <f t="shared" si="13"/>
        <v>0</v>
      </c>
      <c r="L32" s="29">
        <f t="shared" si="13"/>
        <v>0</v>
      </c>
      <c r="M32" s="29">
        <f t="shared" si="13"/>
        <v>0</v>
      </c>
      <c r="N32" s="29">
        <f t="shared" si="13"/>
        <v>0</v>
      </c>
      <c r="O32" s="29">
        <f t="shared" si="13"/>
        <v>0</v>
      </c>
      <c r="P32" s="28">
        <f t="shared" si="13"/>
        <v>0</v>
      </c>
      <c r="Q32" s="28">
        <f t="shared" si="13"/>
        <v>0</v>
      </c>
      <c r="R32" s="28">
        <f t="shared" si="13"/>
        <v>0</v>
      </c>
      <c r="S32" s="28">
        <f t="shared" si="13"/>
        <v>0</v>
      </c>
      <c r="T32" s="28">
        <f t="shared" si="13"/>
        <v>0</v>
      </c>
      <c r="U32" s="28">
        <f t="shared" si="13"/>
        <v>0</v>
      </c>
      <c r="V32" s="28">
        <f t="shared" si="13"/>
        <v>0</v>
      </c>
      <c r="W32" s="28">
        <f t="shared" si="13"/>
        <v>0</v>
      </c>
      <c r="X32" s="28">
        <f t="shared" si="13"/>
        <v>0</v>
      </c>
      <c r="Y32" s="28">
        <f t="shared" si="13"/>
        <v>0</v>
      </c>
      <c r="Z32" s="28">
        <f t="shared" si="13"/>
        <v>0</v>
      </c>
      <c r="AA32" s="28">
        <f t="shared" si="13"/>
        <v>0</v>
      </c>
      <c r="AB32" s="28">
        <f t="shared" si="13"/>
        <v>0</v>
      </c>
      <c r="AC32" s="28">
        <f t="shared" si="13"/>
        <v>0</v>
      </c>
      <c r="AD32" s="28">
        <f t="shared" si="13"/>
        <v>0</v>
      </c>
      <c r="AE32" s="28">
        <f t="shared" si="13"/>
        <v>0</v>
      </c>
      <c r="AF32" s="28">
        <f t="shared" si="13"/>
        <v>0</v>
      </c>
      <c r="AG32" s="28">
        <f t="shared" si="13"/>
        <v>0</v>
      </c>
      <c r="AH32" s="28">
        <f t="shared" si="13"/>
        <v>0</v>
      </c>
      <c r="AI32" s="28">
        <f t="shared" si="13"/>
        <v>0</v>
      </c>
      <c r="AJ32" s="68">
        <f t="shared" si="13"/>
        <v>0</v>
      </c>
      <c r="AK32" s="68">
        <f t="shared" si="13"/>
        <v>0</v>
      </c>
      <c r="AL32" s="71"/>
      <c r="AP32" s="10"/>
      <c r="AQ32" s="10"/>
      <c r="AR32" s="354"/>
      <c r="AS32" s="378"/>
      <c r="AT32" s="380"/>
      <c r="AU32" s="420"/>
      <c r="AV32" s="418"/>
      <c r="AW32" s="445"/>
      <c r="AX32" s="421"/>
      <c r="AY32" s="445"/>
      <c r="AZ32" s="447"/>
      <c r="BA32" s="439"/>
      <c r="BB32" s="447"/>
      <c r="BC32" s="476"/>
      <c r="BD32" s="478"/>
      <c r="BE32" s="463"/>
      <c r="BF32" s="441"/>
      <c r="BG32" s="443"/>
    </row>
    <row r="33" spans="1:84" ht="16.5" customHeight="1" thickBot="1">
      <c r="A33" s="306" t="s">
        <v>34</v>
      </c>
      <c r="B33" s="304"/>
      <c r="C33" s="304"/>
      <c r="D33" s="304"/>
      <c r="E33" s="304"/>
      <c r="F33" s="305"/>
      <c r="G33" s="30"/>
      <c r="H33" s="30"/>
      <c r="I33" s="30"/>
      <c r="J33" s="30"/>
      <c r="K33" s="30"/>
      <c r="L33" s="30"/>
      <c r="M33" s="30"/>
      <c r="N33" s="30"/>
      <c r="O33" s="30"/>
      <c r="P33" s="31"/>
      <c r="Q33" s="31"/>
      <c r="R33" s="31"/>
      <c r="S33" s="31"/>
      <c r="T33" s="31"/>
      <c r="U33" s="31"/>
      <c r="V33" s="31"/>
      <c r="W33" s="31"/>
      <c r="X33" s="31"/>
      <c r="Y33" s="31"/>
      <c r="Z33" s="31"/>
      <c r="AA33" s="31"/>
      <c r="AB33" s="31"/>
      <c r="AC33" s="31"/>
      <c r="AD33" s="31"/>
      <c r="AE33" s="31"/>
      <c r="AF33" s="31"/>
      <c r="AG33" s="31"/>
      <c r="AH33" s="31"/>
      <c r="AI33" s="31"/>
      <c r="AJ33" s="69"/>
      <c r="AK33" s="69"/>
      <c r="AL33" s="71"/>
      <c r="AP33" s="10"/>
      <c r="AQ33" s="10"/>
      <c r="AR33" s="354"/>
      <c r="AS33" s="378" t="str">
        <f ca="1">IF(AS31="","",IFERROR(INDEX(INDIRECT("$B$" &amp; AS31+11 &amp;  ":$F$31"),MATCH("FW2",INDIRECT("$B$" &amp; AS31+11 &amp; ":$B$31"),0),2),""))</f>
        <v/>
      </c>
      <c r="AT33" s="379"/>
      <c r="AU33" s="381" t="str">
        <f ca="1">IF(AS31="","",IFERROR(INDEX(INDIRECT("$B$" &amp; AS31+11 &amp;  ":$F$31"),MATCH("FW2",INDIRECT("$B$" &amp; AS31+11 &amp; ":$B$31"),0),5),""))</f>
        <v/>
      </c>
      <c r="AV33" s="421"/>
      <c r="AW33" s="445">
        <f>IF(90000&lt;=AV33,90000,AV33)</f>
        <v>0</v>
      </c>
      <c r="AX33" s="421"/>
      <c r="AY33" s="445">
        <f>IF(10000&lt;=AX33,10000,AX33)</f>
        <v>0</v>
      </c>
      <c r="AZ33" s="447"/>
      <c r="BA33" s="439"/>
      <c r="BB33" s="447"/>
      <c r="BC33" s="476"/>
      <c r="BD33" s="478"/>
      <c r="BE33" s="463"/>
      <c r="BF33" s="441"/>
      <c r="BG33" s="443"/>
    </row>
    <row r="34" spans="1:84" ht="16.5" customHeight="1" thickBot="1">
      <c r="AO34" s="32"/>
      <c r="AP34" s="10"/>
      <c r="AQ34" s="10"/>
      <c r="AR34" s="354"/>
      <c r="AS34" s="378"/>
      <c r="AT34" s="380"/>
      <c r="AU34" s="361"/>
      <c r="AV34" s="418"/>
      <c r="AW34" s="445"/>
      <c r="AX34" s="421"/>
      <c r="AY34" s="445"/>
      <c r="AZ34" s="447"/>
      <c r="BA34" s="439"/>
      <c r="BB34" s="447"/>
      <c r="BC34" s="476"/>
      <c r="BD34" s="478"/>
      <c r="BE34" s="463"/>
      <c r="BF34" s="441"/>
      <c r="BG34" s="443"/>
      <c r="CB34" s="4"/>
      <c r="CC34" s="4"/>
      <c r="CD34" s="4"/>
      <c r="CE34" s="4"/>
      <c r="CF34" s="4"/>
    </row>
    <row r="35" spans="1:84" ht="20.100000000000001" customHeight="1">
      <c r="A35" s="362" t="s">
        <v>4</v>
      </c>
      <c r="B35" s="363"/>
      <c r="C35" s="366" t="s">
        <v>5</v>
      </c>
      <c r="D35" s="367"/>
      <c r="E35" s="301" t="s">
        <v>110</v>
      </c>
      <c r="F35" s="370" t="s">
        <v>7</v>
      </c>
      <c r="G35" s="372" t="s">
        <v>35</v>
      </c>
      <c r="H35" s="373"/>
      <c r="I35" s="373"/>
      <c r="J35" s="373"/>
      <c r="K35" s="373"/>
      <c r="L35" s="373"/>
      <c r="M35" s="373"/>
      <c r="N35" s="373"/>
      <c r="O35" s="373"/>
      <c r="P35" s="373"/>
      <c r="Q35" s="373"/>
      <c r="R35" s="373"/>
      <c r="S35" s="373"/>
      <c r="T35" s="373"/>
      <c r="U35" s="373"/>
      <c r="V35" s="373"/>
      <c r="W35" s="373"/>
      <c r="X35" s="373"/>
      <c r="Y35" s="373"/>
      <c r="Z35" s="373"/>
      <c r="AA35" s="373"/>
      <c r="AB35" s="373"/>
      <c r="AC35" s="373"/>
      <c r="AD35" s="373"/>
      <c r="AE35" s="373"/>
      <c r="AF35" s="373"/>
      <c r="AG35" s="373"/>
      <c r="AH35" s="373"/>
      <c r="AI35" s="373"/>
      <c r="AJ35" s="373"/>
      <c r="AK35" s="374"/>
      <c r="AL35" s="33" t="s">
        <v>36</v>
      </c>
      <c r="AM35" s="34" t="s">
        <v>37</v>
      </c>
      <c r="AN35" s="34" t="s">
        <v>38</v>
      </c>
      <c r="AO35" s="35" t="s">
        <v>39</v>
      </c>
      <c r="AR35" s="354"/>
      <c r="AS35" s="378" t="str">
        <f ca="1">IF(AS33="","",IFERROR(INDEX(INDIRECT("$B$" &amp; AS33+11 &amp;  ":$F$31"),MATCH("FW2",INDIRECT("$B$" &amp; AS33+11 &amp; ":$B$31"),0),2),""))</f>
        <v/>
      </c>
      <c r="AT35" s="379"/>
      <c r="AU35" s="381" t="str">
        <f ca="1">IF(AS33="","",IFERROR(INDEX(INDIRECT("$B$" &amp; AS33+11 &amp;  ":$F$31"),MATCH("FW2",INDIRECT("$B$" &amp; AS33+11 &amp; ":$B$31"),0),5),""))</f>
        <v/>
      </c>
      <c r="AV35" s="421"/>
      <c r="AW35" s="445">
        <f>IF(90000&lt;=AV35,90000,AV35)</f>
        <v>0</v>
      </c>
      <c r="AX35" s="421"/>
      <c r="AY35" s="445">
        <f>IF(10000&lt;=AX35,10000,AX35)</f>
        <v>0</v>
      </c>
      <c r="AZ35" s="447"/>
      <c r="BA35" s="439"/>
      <c r="BB35" s="447"/>
      <c r="BC35" s="476"/>
      <c r="BD35" s="478"/>
      <c r="BE35" s="463"/>
      <c r="BF35" s="441"/>
      <c r="BG35" s="443"/>
      <c r="CB35" s="4"/>
      <c r="CC35" s="4"/>
      <c r="CD35" s="4"/>
      <c r="CE35" s="4"/>
      <c r="CF35" s="4"/>
    </row>
    <row r="36" spans="1:84" ht="20.100000000000001" customHeight="1">
      <c r="A36" s="364"/>
      <c r="B36" s="365"/>
      <c r="C36" s="368"/>
      <c r="D36" s="369"/>
      <c r="E36" s="302"/>
      <c r="F36" s="371"/>
      <c r="G36" s="36">
        <f>日付!B9</f>
        <v>45931</v>
      </c>
      <c r="H36" s="36">
        <f>日付!C9</f>
        <v>45932</v>
      </c>
      <c r="I36" s="36">
        <f>日付!D9</f>
        <v>45933</v>
      </c>
      <c r="J36" s="36">
        <f>日付!E9</f>
        <v>45934</v>
      </c>
      <c r="K36" s="36">
        <f>日付!F9</f>
        <v>45935</v>
      </c>
      <c r="L36" s="36">
        <f>日付!G9</f>
        <v>45936</v>
      </c>
      <c r="M36" s="36">
        <f>日付!H9</f>
        <v>45937</v>
      </c>
      <c r="N36" s="36">
        <f>日付!I9</f>
        <v>45938</v>
      </c>
      <c r="O36" s="36">
        <f>日付!J9</f>
        <v>45939</v>
      </c>
      <c r="P36" s="36">
        <f>日付!K9</f>
        <v>45940</v>
      </c>
      <c r="Q36" s="36">
        <f>日付!L9</f>
        <v>45941</v>
      </c>
      <c r="R36" s="36">
        <f>日付!M9</f>
        <v>45942</v>
      </c>
      <c r="S36" s="36">
        <f>日付!N9</f>
        <v>45943</v>
      </c>
      <c r="T36" s="36">
        <f>日付!O9</f>
        <v>45944</v>
      </c>
      <c r="U36" s="36">
        <f>日付!P9</f>
        <v>45945</v>
      </c>
      <c r="V36" s="36">
        <f>日付!Q9</f>
        <v>45946</v>
      </c>
      <c r="W36" s="36">
        <f>日付!R9</f>
        <v>45947</v>
      </c>
      <c r="X36" s="36">
        <f>日付!S9</f>
        <v>45948</v>
      </c>
      <c r="Y36" s="36">
        <f>日付!T9</f>
        <v>45949</v>
      </c>
      <c r="Z36" s="36">
        <f>日付!U9</f>
        <v>45950</v>
      </c>
      <c r="AA36" s="36">
        <f>日付!V9</f>
        <v>45951</v>
      </c>
      <c r="AB36" s="36">
        <f>日付!W9</f>
        <v>45952</v>
      </c>
      <c r="AC36" s="36">
        <f>日付!X9</f>
        <v>45953</v>
      </c>
      <c r="AD36" s="36">
        <f>日付!Y9</f>
        <v>45954</v>
      </c>
      <c r="AE36" s="36">
        <f>日付!Z9</f>
        <v>45955</v>
      </c>
      <c r="AF36" s="36">
        <f>日付!AA9</f>
        <v>45956</v>
      </c>
      <c r="AG36" s="36">
        <f>日付!AB9</f>
        <v>45957</v>
      </c>
      <c r="AH36" s="36">
        <f>日付!AC9</f>
        <v>45958</v>
      </c>
      <c r="AI36" s="36">
        <f>日付!AD9</f>
        <v>45959</v>
      </c>
      <c r="AJ36" s="36">
        <f>日付!AE9</f>
        <v>45960</v>
      </c>
      <c r="AK36" s="36">
        <f>日付!AF9</f>
        <v>45961</v>
      </c>
      <c r="AL36" s="375" t="s">
        <v>40</v>
      </c>
      <c r="AM36" s="307" t="s">
        <v>41</v>
      </c>
      <c r="AN36" s="310">
        <f>COUNTIF($G$32:$AK$32,1)+COUNTIF($G$32:$AK$32,2)+COUNTIF($G$32:$AK$32,3)</f>
        <v>0</v>
      </c>
      <c r="AO36" s="313">
        <f>AN36+【9月】月集計表!AO36</f>
        <v>0</v>
      </c>
      <c r="AR36" s="354"/>
      <c r="AS36" s="378"/>
      <c r="AT36" s="380"/>
      <c r="AU36" s="361"/>
      <c r="AV36" s="418"/>
      <c r="AW36" s="445"/>
      <c r="AX36" s="421"/>
      <c r="AY36" s="445"/>
      <c r="AZ36" s="447"/>
      <c r="BA36" s="439"/>
      <c r="BB36" s="447"/>
      <c r="BC36" s="476"/>
      <c r="BD36" s="478"/>
      <c r="BE36" s="463"/>
      <c r="BF36" s="441"/>
      <c r="BG36" s="443"/>
      <c r="CB36" s="4"/>
      <c r="CC36" s="4"/>
      <c r="CD36" s="4"/>
      <c r="CE36" s="4"/>
      <c r="CF36" s="4"/>
    </row>
    <row r="37" spans="1:84" ht="16.5" customHeight="1">
      <c r="A37" s="316" t="s">
        <v>42</v>
      </c>
      <c r="B37" s="317"/>
      <c r="C37" s="322">
        <v>1</v>
      </c>
      <c r="D37" s="323"/>
      <c r="E37" s="60"/>
      <c r="F37" s="37"/>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76"/>
      <c r="AM37" s="308"/>
      <c r="AN37" s="311"/>
      <c r="AO37" s="314"/>
      <c r="AR37" s="354"/>
      <c r="AS37" s="378" t="str">
        <f ca="1">IF(AS35="","",IFERROR(INDEX(INDIRECT("$B$" &amp; AS35+11 &amp;  ":$F$31"),MATCH("FW2",INDIRECT("$B$" &amp; AS35+11 &amp; ":$B$31"),0),2),""))</f>
        <v/>
      </c>
      <c r="AT37" s="379"/>
      <c r="AU37" s="381" t="str">
        <f ca="1">IF(AS35="","",IFERROR(INDEX(INDIRECT("$B$" &amp; AS35+11 &amp;  ":$F$31"),MATCH("FW2",INDIRECT("$B$" &amp; AS35+11 &amp; ":$B$31"),0),5),""))</f>
        <v/>
      </c>
      <c r="AV37" s="421"/>
      <c r="AW37" s="445">
        <f>IF(90000&lt;=AV37,90000,AV37)</f>
        <v>0</v>
      </c>
      <c r="AX37" s="421"/>
      <c r="AY37" s="445">
        <f>IF(10000&lt;=AX37,10000,AX37)</f>
        <v>0</v>
      </c>
      <c r="AZ37" s="447"/>
      <c r="BA37" s="439"/>
      <c r="BB37" s="447"/>
      <c r="BC37" s="476"/>
      <c r="BD37" s="478"/>
      <c r="BE37" s="463"/>
      <c r="BF37" s="441"/>
      <c r="BG37" s="443"/>
      <c r="CB37" s="4"/>
      <c r="CC37" s="4"/>
      <c r="CD37" s="4"/>
      <c r="CE37" s="4"/>
      <c r="CF37" s="4"/>
    </row>
    <row r="38" spans="1:84" ht="16.5" customHeight="1" thickBot="1">
      <c r="A38" s="318"/>
      <c r="B38" s="319"/>
      <c r="C38" s="324">
        <v>2</v>
      </c>
      <c r="D38" s="325"/>
      <c r="E38" s="61"/>
      <c r="F38" s="18"/>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76"/>
      <c r="AM38" s="309"/>
      <c r="AN38" s="312"/>
      <c r="AO38" s="315"/>
      <c r="AR38" s="355"/>
      <c r="AS38" s="382"/>
      <c r="AT38" s="383"/>
      <c r="AU38" s="448"/>
      <c r="AV38" s="449"/>
      <c r="AW38" s="454"/>
      <c r="AX38" s="453"/>
      <c r="AY38" s="454"/>
      <c r="AZ38" s="451"/>
      <c r="BA38" s="452"/>
      <c r="BB38" s="451"/>
      <c r="BC38" s="481"/>
      <c r="BD38" s="480"/>
      <c r="BE38" s="473"/>
      <c r="BF38" s="456"/>
      <c r="BG38" s="457"/>
      <c r="CB38" s="4"/>
      <c r="CC38" s="4"/>
      <c r="CD38" s="4"/>
      <c r="CE38" s="4"/>
      <c r="CF38" s="4"/>
    </row>
    <row r="39" spans="1:84" ht="16.5" customHeight="1">
      <c r="A39" s="318"/>
      <c r="B39" s="319"/>
      <c r="C39" s="324">
        <v>3</v>
      </c>
      <c r="D39" s="325"/>
      <c r="E39" s="61"/>
      <c r="F39" s="18"/>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76"/>
      <c r="AM39" s="307" t="s">
        <v>44</v>
      </c>
      <c r="AN39" s="310">
        <f>COUNTIF($G$32:$AK$32,2)+COUNTIF($G$32:$AK$32,3)</f>
        <v>0</v>
      </c>
      <c r="AO39" s="313">
        <f>AN39+【9月】月集計表!AO39</f>
        <v>0</v>
      </c>
      <c r="AR39" s="353" t="s">
        <v>136</v>
      </c>
      <c r="AS39" s="356" t="str">
        <f>IFERROR(INDEX($B$11:$F$31,MATCH("FW3",$B$11:$B$31,0),2),"")</f>
        <v/>
      </c>
      <c r="AT39" s="358"/>
      <c r="AU39" s="360" t="str">
        <f>IFERROR(INDEX($B$11:$F$31,MATCH("FW3",$B$11:$B$31,0),5),"")</f>
        <v/>
      </c>
      <c r="AV39" s="417"/>
      <c r="AW39" s="444">
        <f>IF(90000&lt;=AV39,90000,AV39)</f>
        <v>0</v>
      </c>
      <c r="AX39" s="417"/>
      <c r="AY39" s="444">
        <f>IF(10000&lt;=AX39,10000,AX39)</f>
        <v>0</v>
      </c>
      <c r="AZ39" s="446"/>
      <c r="BA39" s="438"/>
      <c r="BB39" s="446"/>
      <c r="BC39" s="482"/>
      <c r="BD39" s="477"/>
      <c r="BE39" s="462"/>
      <c r="BF39" s="440"/>
      <c r="BG39" s="442"/>
      <c r="CB39" s="4"/>
      <c r="CC39" s="4"/>
      <c r="CD39" s="4"/>
      <c r="CE39" s="4"/>
      <c r="CF39" s="4"/>
    </row>
    <row r="40" spans="1:84" ht="16.5" customHeight="1">
      <c r="A40" s="318"/>
      <c r="B40" s="319"/>
      <c r="C40" s="324">
        <v>4</v>
      </c>
      <c r="D40" s="325"/>
      <c r="E40" s="61"/>
      <c r="F40" s="22"/>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376"/>
      <c r="AM40" s="308"/>
      <c r="AN40" s="311"/>
      <c r="AO40" s="528"/>
      <c r="AR40" s="354"/>
      <c r="AS40" s="357"/>
      <c r="AT40" s="359"/>
      <c r="AU40" s="361"/>
      <c r="AV40" s="418"/>
      <c r="AW40" s="445"/>
      <c r="AX40" s="421"/>
      <c r="AY40" s="445"/>
      <c r="AZ40" s="447"/>
      <c r="BA40" s="439"/>
      <c r="BB40" s="447"/>
      <c r="BC40" s="476"/>
      <c r="BD40" s="478"/>
      <c r="BE40" s="463"/>
      <c r="BF40" s="441"/>
      <c r="BG40" s="443"/>
      <c r="CB40" s="4"/>
      <c r="CC40" s="4"/>
      <c r="CD40" s="4"/>
      <c r="CE40" s="4"/>
      <c r="CF40" s="4"/>
    </row>
    <row r="41" spans="1:84" ht="16.5" customHeight="1">
      <c r="A41" s="318"/>
      <c r="B41" s="319"/>
      <c r="C41" s="324">
        <v>5</v>
      </c>
      <c r="D41" s="325"/>
      <c r="E41" s="61"/>
      <c r="F41" s="22"/>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376"/>
      <c r="AM41" s="309"/>
      <c r="AN41" s="312"/>
      <c r="AO41" s="529"/>
      <c r="AR41" s="354"/>
      <c r="AS41" s="378" t="str">
        <f ca="1">IF(AS39="","",IFERROR(INDEX(INDIRECT("$B$" &amp; AS39+11 &amp;  ":$F$31"),MATCH("FW3",INDIRECT("$B$" &amp; AS39+11 &amp; ":$B$31"),0),2),""))</f>
        <v/>
      </c>
      <c r="AT41" s="379"/>
      <c r="AU41" s="419" t="str">
        <f ca="1">IF(AS39="","",IFERROR(INDEX(INDIRECT("$B$" &amp; AS39+11 &amp;  ":$F$31"),MATCH("FW3",INDIRECT("$B$" &amp; AS39+11 &amp; ":$B$31"),0),5),""))</f>
        <v/>
      </c>
      <c r="AV41" s="421"/>
      <c r="AW41" s="445">
        <f>IF(90000&lt;=AV41,90000,AV41)</f>
        <v>0</v>
      </c>
      <c r="AX41" s="421"/>
      <c r="AY41" s="445">
        <f>IF(10000&lt;=AX41,10000,AX41)</f>
        <v>0</v>
      </c>
      <c r="AZ41" s="447"/>
      <c r="BA41" s="439"/>
      <c r="BB41" s="447"/>
      <c r="BC41" s="476"/>
      <c r="BD41" s="478"/>
      <c r="BE41" s="463"/>
      <c r="BF41" s="441"/>
      <c r="BG41" s="443"/>
      <c r="CB41" s="4"/>
      <c r="CC41" s="4"/>
      <c r="CD41" s="4"/>
      <c r="CE41" s="4"/>
      <c r="CF41" s="4"/>
    </row>
    <row r="42" spans="1:84" ht="16.5" customHeight="1">
      <c r="A42" s="318"/>
      <c r="B42" s="319"/>
      <c r="C42" s="324">
        <v>6</v>
      </c>
      <c r="D42" s="325"/>
      <c r="E42" s="61"/>
      <c r="F42" s="22"/>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376"/>
      <c r="AM42" s="307" t="s">
        <v>51</v>
      </c>
      <c r="AN42" s="310">
        <f>COUNTIF($G$32:$AK$32,3)</f>
        <v>0</v>
      </c>
      <c r="AO42" s="313">
        <f>AN42+【9月】月集計表!AO42</f>
        <v>0</v>
      </c>
      <c r="AR42" s="354"/>
      <c r="AS42" s="378"/>
      <c r="AT42" s="380"/>
      <c r="AU42" s="420"/>
      <c r="AV42" s="418"/>
      <c r="AW42" s="445"/>
      <c r="AX42" s="421"/>
      <c r="AY42" s="445"/>
      <c r="AZ42" s="447"/>
      <c r="BA42" s="439"/>
      <c r="BB42" s="447"/>
      <c r="BC42" s="476"/>
      <c r="BD42" s="478"/>
      <c r="BE42" s="463"/>
      <c r="BF42" s="441"/>
      <c r="BG42" s="443"/>
      <c r="CB42" s="4"/>
      <c r="CC42" s="4"/>
      <c r="CD42" s="4"/>
      <c r="CE42" s="4"/>
      <c r="CF42" s="4"/>
    </row>
    <row r="43" spans="1:84" ht="16.5" customHeight="1">
      <c r="A43" s="318"/>
      <c r="B43" s="319"/>
      <c r="C43" s="324">
        <v>7</v>
      </c>
      <c r="D43" s="325"/>
      <c r="E43" s="61"/>
      <c r="F43" s="22"/>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376"/>
      <c r="AM43" s="308"/>
      <c r="AN43" s="311"/>
      <c r="AO43" s="314"/>
      <c r="AR43" s="354"/>
      <c r="AS43" s="378" t="str">
        <f ca="1">IF(AS41="","",IFERROR(INDEX(INDIRECT("$B$" &amp; AS41+11 &amp;  ":$F$31"),MATCH("FW3",INDIRECT("$B$" &amp; AS41+11 &amp; ":$B$31"),0),2),""))</f>
        <v/>
      </c>
      <c r="AT43" s="379"/>
      <c r="AU43" s="381" t="str">
        <f ca="1">IF(AS41="","",IFERROR(INDEX(INDIRECT("$B$" &amp; AS41+11 &amp;  ":$F$31"),MATCH("FW3",INDIRECT("$B$" &amp; AS41+11 &amp; ":$B$31"),0),5),""))</f>
        <v/>
      </c>
      <c r="AV43" s="421"/>
      <c r="AW43" s="445">
        <f>IF(90000&lt;=AV43,90000,AV43)</f>
        <v>0</v>
      </c>
      <c r="AX43" s="421"/>
      <c r="AY43" s="445">
        <f>IF(10000&lt;=AX43,10000,AX43)</f>
        <v>0</v>
      </c>
      <c r="AZ43" s="447"/>
      <c r="BA43" s="439"/>
      <c r="BB43" s="447"/>
      <c r="BC43" s="476"/>
      <c r="BD43" s="478"/>
      <c r="BE43" s="463"/>
      <c r="BF43" s="441"/>
      <c r="BG43" s="443"/>
      <c r="CB43" s="4"/>
      <c r="CC43" s="4"/>
      <c r="CD43" s="4"/>
      <c r="CE43" s="4"/>
      <c r="CF43" s="4"/>
    </row>
    <row r="44" spans="1:84" ht="17.25" customHeight="1">
      <c r="A44" s="318"/>
      <c r="B44" s="319"/>
      <c r="C44" s="324">
        <v>8</v>
      </c>
      <c r="D44" s="325"/>
      <c r="E44" s="61"/>
      <c r="F44" s="22"/>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376"/>
      <c r="AM44" s="309"/>
      <c r="AN44" s="312"/>
      <c r="AO44" s="315"/>
      <c r="AR44" s="354"/>
      <c r="AS44" s="378"/>
      <c r="AT44" s="380"/>
      <c r="AU44" s="361"/>
      <c r="AV44" s="418"/>
      <c r="AW44" s="445"/>
      <c r="AX44" s="421"/>
      <c r="AY44" s="445"/>
      <c r="AZ44" s="447"/>
      <c r="BA44" s="439"/>
      <c r="BB44" s="447"/>
      <c r="BC44" s="476"/>
      <c r="BD44" s="478"/>
      <c r="BE44" s="463"/>
      <c r="BF44" s="441"/>
      <c r="BG44" s="443"/>
      <c r="CB44" s="4"/>
      <c r="CC44" s="4"/>
      <c r="CD44" s="4"/>
      <c r="CE44" s="4"/>
      <c r="CF44" s="4"/>
    </row>
    <row r="45" spans="1:84" ht="17.25" customHeight="1">
      <c r="A45" s="318"/>
      <c r="B45" s="319"/>
      <c r="C45" s="324">
        <v>9</v>
      </c>
      <c r="D45" s="325"/>
      <c r="E45" s="61"/>
      <c r="F45" s="22"/>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376"/>
      <c r="AM45" s="307" t="s">
        <v>52</v>
      </c>
      <c r="AN45" s="338">
        <f>SUM(AN36:AN44)</f>
        <v>0</v>
      </c>
      <c r="AO45" s="341">
        <f>SUM(AO36:AO44)</f>
        <v>0</v>
      </c>
      <c r="AR45" s="354"/>
      <c r="AS45" s="378" t="str">
        <f ca="1">IF(AS43="","",IFERROR(INDEX(INDIRECT("$B$" &amp; AS43+11 &amp;  ":$F$31"),MATCH("FW3",INDIRECT("$B$" &amp; AS43+11 &amp; ":$B$31"),0),2),""))</f>
        <v/>
      </c>
      <c r="AT45" s="379"/>
      <c r="AU45" s="381" t="str">
        <f ca="1">IF(AS43="","",IFERROR(INDEX(INDIRECT("$B$" &amp; AS43+11 &amp;  ":$F$31"),MATCH("FW3",INDIRECT("$B$" &amp; AS43+11 &amp; ":$B$31"),0),5),""))</f>
        <v/>
      </c>
      <c r="AV45" s="421"/>
      <c r="AW45" s="445">
        <f>IF(90000&lt;=AV45,90000,AV45)</f>
        <v>0</v>
      </c>
      <c r="AX45" s="421"/>
      <c r="AY45" s="445">
        <f>IF(10000&lt;=AX45,10000,AX45)</f>
        <v>0</v>
      </c>
      <c r="AZ45" s="447"/>
      <c r="BA45" s="439"/>
      <c r="BB45" s="447"/>
      <c r="BC45" s="476"/>
      <c r="BD45" s="478"/>
      <c r="BE45" s="463"/>
      <c r="BF45" s="441"/>
      <c r="BG45" s="443"/>
      <c r="CB45" s="4"/>
      <c r="CC45" s="4"/>
      <c r="CD45" s="4"/>
      <c r="CE45" s="4"/>
      <c r="CF45" s="4"/>
    </row>
    <row r="46" spans="1:84" ht="17.25" customHeight="1">
      <c r="A46" s="318"/>
      <c r="B46" s="319"/>
      <c r="C46" s="324">
        <v>10</v>
      </c>
      <c r="D46" s="325"/>
      <c r="E46" s="61"/>
      <c r="F46" s="22"/>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376"/>
      <c r="AM46" s="308"/>
      <c r="AN46" s="339"/>
      <c r="AO46" s="342"/>
      <c r="AR46" s="354"/>
      <c r="AS46" s="378"/>
      <c r="AT46" s="380"/>
      <c r="AU46" s="361"/>
      <c r="AV46" s="418"/>
      <c r="AW46" s="445"/>
      <c r="AX46" s="421"/>
      <c r="AY46" s="445"/>
      <c r="AZ46" s="447"/>
      <c r="BA46" s="439"/>
      <c r="BB46" s="447"/>
      <c r="BC46" s="476"/>
      <c r="BD46" s="478"/>
      <c r="BE46" s="463"/>
      <c r="BF46" s="441"/>
      <c r="BG46" s="443"/>
      <c r="CB46" s="4"/>
      <c r="CC46" s="4"/>
      <c r="CD46" s="4"/>
      <c r="CE46" s="4"/>
      <c r="CF46" s="4"/>
    </row>
    <row r="47" spans="1:84" ht="17.25" customHeight="1" thickBot="1">
      <c r="A47" s="318"/>
      <c r="B47" s="319"/>
      <c r="C47" s="324">
        <v>11</v>
      </c>
      <c r="D47" s="325"/>
      <c r="E47" s="61"/>
      <c r="F47" s="22"/>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377"/>
      <c r="AM47" s="337"/>
      <c r="AN47" s="340"/>
      <c r="AO47" s="343"/>
      <c r="AR47" s="354"/>
      <c r="AS47" s="378" t="str">
        <f ca="1">IF(AS45="","",IFERROR(INDEX(INDIRECT("$B$" &amp; AS45+11 &amp;  ":$F$31"),MATCH("FW3",INDIRECT("$B$" &amp; AS45+11 &amp; ":$B$31"),0),2),""))</f>
        <v/>
      </c>
      <c r="AT47" s="379"/>
      <c r="AU47" s="381" t="str">
        <f ca="1">IF(AS45="","",IFERROR(INDEX(INDIRECT("$B$" &amp; AS45+11 &amp;  ":$F$31"),MATCH("FW3",INDIRECT("$B$" &amp; AS45+11 &amp; ":$B$31"),0),5),""))</f>
        <v/>
      </c>
      <c r="AV47" s="421"/>
      <c r="AW47" s="445">
        <f>IF(90000&lt;=AV47,90000,AV47)</f>
        <v>0</v>
      </c>
      <c r="AX47" s="421"/>
      <c r="AY47" s="445">
        <f>IF(10000&lt;=AX47,10000,AX47)</f>
        <v>0</v>
      </c>
      <c r="AZ47" s="447"/>
      <c r="BA47" s="439"/>
      <c r="BB47" s="447"/>
      <c r="BC47" s="476"/>
      <c r="BD47" s="478"/>
      <c r="BE47" s="463"/>
      <c r="BF47" s="441"/>
      <c r="BG47" s="443"/>
    </row>
    <row r="48" spans="1:84" ht="17.25" customHeight="1" thickBot="1">
      <c r="A48" s="318"/>
      <c r="B48" s="319"/>
      <c r="C48" s="324">
        <v>12</v>
      </c>
      <c r="D48" s="325"/>
      <c r="E48" s="61"/>
      <c r="F48" s="22"/>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63"/>
      <c r="AM48" s="41"/>
      <c r="AN48" s="42"/>
      <c r="AO48" s="43"/>
      <c r="AP48" s="43"/>
      <c r="AQ48" s="43"/>
      <c r="AR48" s="355"/>
      <c r="AS48" s="382"/>
      <c r="AT48" s="383"/>
      <c r="AU48" s="448"/>
      <c r="AV48" s="449"/>
      <c r="AW48" s="454"/>
      <c r="AX48" s="453"/>
      <c r="AY48" s="454"/>
      <c r="AZ48" s="451"/>
      <c r="BA48" s="452"/>
      <c r="BB48" s="451"/>
      <c r="BC48" s="481"/>
      <c r="BD48" s="480"/>
      <c r="BE48" s="473"/>
      <c r="BF48" s="456"/>
      <c r="BG48" s="457"/>
    </row>
    <row r="49" spans="1:59" ht="16.5" customHeight="1">
      <c r="A49" s="318"/>
      <c r="B49" s="319"/>
      <c r="C49" s="324">
        <v>13</v>
      </c>
      <c r="D49" s="325"/>
      <c r="E49" s="62"/>
      <c r="F49" s="44"/>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c r="AJ49" s="45"/>
      <c r="AK49" s="45"/>
      <c r="AL49" s="64"/>
      <c r="AM49" s="43"/>
      <c r="AN49" s="43"/>
      <c r="AO49" s="43"/>
      <c r="AP49" s="43"/>
      <c r="AQ49" s="43"/>
      <c r="AR49" s="523" t="s">
        <v>199</v>
      </c>
      <c r="AS49" s="356" t="str">
        <f>IFERROR(INDEX($B$11:$F$31,MATCH("多能工",$B$11:$B$31,0),2),"")</f>
        <v/>
      </c>
      <c r="AT49" s="379"/>
      <c r="AU49" s="381" t="str">
        <f>IFERROR(INDEX($B$11:$F$31,MATCH("多能工",$B$11:$B$31,0),5),"")</f>
        <v/>
      </c>
      <c r="AV49" s="421"/>
      <c r="AW49" s="445">
        <f>IF(90000&lt;=AV49,90000,AV49)</f>
        <v>0</v>
      </c>
      <c r="AX49" s="447"/>
      <c r="AY49" s="439"/>
      <c r="AZ49" s="447"/>
      <c r="BA49" s="439"/>
      <c r="BB49" s="447"/>
      <c r="BC49" s="476"/>
      <c r="BD49" s="439"/>
      <c r="BE49" s="441"/>
      <c r="BF49" s="462"/>
      <c r="BG49" s="443"/>
    </row>
    <row r="50" spans="1:59" ht="16.5" customHeight="1" thickBot="1">
      <c r="A50" s="320"/>
      <c r="B50" s="321"/>
      <c r="C50" s="326" t="s">
        <v>53</v>
      </c>
      <c r="D50" s="327"/>
      <c r="E50" s="327"/>
      <c r="F50" s="328"/>
      <c r="G50" s="46">
        <f>COUNTIF(G37:G49,"出")</f>
        <v>0</v>
      </c>
      <c r="H50" s="46">
        <f t="shared" ref="H50:AK50" si="14">COUNTIF(H37:H49,"出")</f>
        <v>0</v>
      </c>
      <c r="I50" s="46">
        <f t="shared" si="14"/>
        <v>0</v>
      </c>
      <c r="J50" s="46">
        <f t="shared" si="14"/>
        <v>0</v>
      </c>
      <c r="K50" s="46">
        <f t="shared" si="14"/>
        <v>0</v>
      </c>
      <c r="L50" s="46">
        <f t="shared" si="14"/>
        <v>0</v>
      </c>
      <c r="M50" s="46">
        <f t="shared" si="14"/>
        <v>0</v>
      </c>
      <c r="N50" s="46">
        <f t="shared" si="14"/>
        <v>0</v>
      </c>
      <c r="O50" s="46">
        <f t="shared" si="14"/>
        <v>0</v>
      </c>
      <c r="P50" s="46">
        <f t="shared" si="14"/>
        <v>0</v>
      </c>
      <c r="Q50" s="46">
        <f t="shared" si="14"/>
        <v>0</v>
      </c>
      <c r="R50" s="46">
        <f t="shared" si="14"/>
        <v>0</v>
      </c>
      <c r="S50" s="46">
        <f t="shared" si="14"/>
        <v>0</v>
      </c>
      <c r="T50" s="46">
        <f t="shared" si="14"/>
        <v>0</v>
      </c>
      <c r="U50" s="46">
        <f t="shared" si="14"/>
        <v>0</v>
      </c>
      <c r="V50" s="46">
        <f t="shared" si="14"/>
        <v>0</v>
      </c>
      <c r="W50" s="46">
        <f t="shared" si="14"/>
        <v>0</v>
      </c>
      <c r="X50" s="46">
        <f t="shared" si="14"/>
        <v>0</v>
      </c>
      <c r="Y50" s="46">
        <f t="shared" si="14"/>
        <v>0</v>
      </c>
      <c r="Z50" s="46">
        <f t="shared" si="14"/>
        <v>0</v>
      </c>
      <c r="AA50" s="46">
        <f t="shared" si="14"/>
        <v>0</v>
      </c>
      <c r="AB50" s="46">
        <f t="shared" si="14"/>
        <v>0</v>
      </c>
      <c r="AC50" s="46">
        <f t="shared" si="14"/>
        <v>0</v>
      </c>
      <c r="AD50" s="46">
        <f t="shared" si="14"/>
        <v>0</v>
      </c>
      <c r="AE50" s="46">
        <f t="shared" si="14"/>
        <v>0</v>
      </c>
      <c r="AF50" s="46">
        <f t="shared" si="14"/>
        <v>0</v>
      </c>
      <c r="AG50" s="46">
        <f t="shared" si="14"/>
        <v>0</v>
      </c>
      <c r="AH50" s="46">
        <f t="shared" si="14"/>
        <v>0</v>
      </c>
      <c r="AI50" s="46">
        <f t="shared" si="14"/>
        <v>0</v>
      </c>
      <c r="AJ50" s="46">
        <f t="shared" si="14"/>
        <v>0</v>
      </c>
      <c r="AK50" s="46">
        <f t="shared" si="14"/>
        <v>0</v>
      </c>
      <c r="AL50" s="64"/>
      <c r="AM50" s="43"/>
      <c r="AN50" s="43"/>
      <c r="AO50" s="43"/>
      <c r="AP50" s="43"/>
      <c r="AQ50" s="43"/>
      <c r="AR50" s="524"/>
      <c r="AS50" s="357"/>
      <c r="AT50" s="380"/>
      <c r="AU50" s="361"/>
      <c r="AV50" s="418"/>
      <c r="AW50" s="445"/>
      <c r="AX50" s="447"/>
      <c r="AY50" s="439"/>
      <c r="AZ50" s="447"/>
      <c r="BA50" s="439"/>
      <c r="BB50" s="447"/>
      <c r="BC50" s="476"/>
      <c r="BD50" s="439"/>
      <c r="BE50" s="441"/>
      <c r="BF50" s="463"/>
      <c r="BG50" s="443"/>
    </row>
    <row r="51" spans="1:59" ht="16.5" customHeight="1">
      <c r="AL51" s="43"/>
      <c r="AM51" s="43"/>
      <c r="AN51" s="43"/>
      <c r="AO51" s="43"/>
      <c r="AP51" s="10"/>
      <c r="AQ51" s="10"/>
      <c r="AR51" s="524"/>
      <c r="AS51" s="378" t="str">
        <f ca="1">IF(AS49="","",IFERROR(INDEX(INDIRECT("$B$" &amp; AS49+11 &amp;  ":$F$31"),MATCH("多能工",INDIRECT("$B$" &amp; AS49+11 &amp; ":$B$31"),0),2),""))</f>
        <v/>
      </c>
      <c r="AT51" s="379"/>
      <c r="AU51" s="381" t="str">
        <f ca="1">IF(AS49="","",IFERROR(INDEX(INDIRECT("$B$" &amp; AS49+11 &amp;  ":$F$31"),MATCH("多能工",INDIRECT("$B$" &amp; AS49+11 &amp; ":$B$31"),0),5),""))</f>
        <v/>
      </c>
      <c r="AV51" s="421"/>
      <c r="AW51" s="445">
        <f>IF(90000&lt;=AV51,90000,AV51)</f>
        <v>0</v>
      </c>
      <c r="AX51" s="447"/>
      <c r="AY51" s="439"/>
      <c r="AZ51" s="447"/>
      <c r="BA51" s="439"/>
      <c r="BB51" s="447"/>
      <c r="BC51" s="476"/>
      <c r="BD51" s="439"/>
      <c r="BE51" s="441"/>
      <c r="BF51" s="463"/>
      <c r="BG51" s="443"/>
    </row>
    <row r="52" spans="1:59" ht="16.5" customHeight="1">
      <c r="A52" s="344" t="s">
        <v>54</v>
      </c>
      <c r="B52" s="345"/>
      <c r="C52" s="345"/>
      <c r="D52" s="345"/>
      <c r="E52" s="346"/>
      <c r="F52" s="47" t="s">
        <v>55</v>
      </c>
      <c r="G52" s="48" t="s">
        <v>31</v>
      </c>
      <c r="H52" s="48" t="s">
        <v>29</v>
      </c>
      <c r="I52" s="48" t="s">
        <v>30</v>
      </c>
      <c r="J52" s="48" t="s">
        <v>56</v>
      </c>
      <c r="K52" s="48" t="s">
        <v>57</v>
      </c>
      <c r="L52" s="48" t="s">
        <v>58</v>
      </c>
      <c r="M52" s="48" t="s">
        <v>59</v>
      </c>
      <c r="N52" s="48" t="s">
        <v>60</v>
      </c>
      <c r="O52" s="48" t="s">
        <v>61</v>
      </c>
      <c r="P52" s="48" t="s">
        <v>62</v>
      </c>
      <c r="Q52" s="48" t="s">
        <v>63</v>
      </c>
      <c r="R52" s="48" t="s">
        <v>64</v>
      </c>
      <c r="S52" s="48" t="s">
        <v>65</v>
      </c>
      <c r="T52" s="48" t="s">
        <v>66</v>
      </c>
      <c r="U52" s="48" t="s">
        <v>67</v>
      </c>
      <c r="V52" s="48" t="s">
        <v>68</v>
      </c>
      <c r="W52" s="330" t="s">
        <v>69</v>
      </c>
      <c r="X52" s="331"/>
      <c r="Y52" s="332"/>
      <c r="AL52" s="43"/>
      <c r="AM52" s="43"/>
      <c r="AN52" s="43"/>
      <c r="AO52" s="43"/>
      <c r="AP52" s="43"/>
      <c r="AQ52" s="43"/>
      <c r="AR52" s="524"/>
      <c r="AS52" s="378"/>
      <c r="AT52" s="380"/>
      <c r="AU52" s="361"/>
      <c r="AV52" s="418"/>
      <c r="AW52" s="445"/>
      <c r="AX52" s="447"/>
      <c r="AY52" s="439"/>
      <c r="AZ52" s="447"/>
      <c r="BA52" s="439"/>
      <c r="BB52" s="447"/>
      <c r="BC52" s="476"/>
      <c r="BD52" s="439"/>
      <c r="BE52" s="441"/>
      <c r="BF52" s="463"/>
      <c r="BG52" s="443"/>
    </row>
    <row r="53" spans="1:59" ht="16.5" customHeight="1">
      <c r="A53" s="347"/>
      <c r="B53" s="348"/>
      <c r="C53" s="348"/>
      <c r="D53" s="348"/>
      <c r="E53" s="349"/>
      <c r="F53" s="47" t="s">
        <v>70</v>
      </c>
      <c r="G53" s="49"/>
      <c r="H53" s="49"/>
      <c r="I53" s="49"/>
      <c r="J53" s="49"/>
      <c r="K53" s="49"/>
      <c r="L53" s="49"/>
      <c r="M53" s="49"/>
      <c r="N53" s="49"/>
      <c r="O53" s="49"/>
      <c r="P53" s="49"/>
      <c r="Q53" s="49"/>
      <c r="R53" s="49"/>
      <c r="S53" s="49"/>
      <c r="T53" s="49"/>
      <c r="U53" s="49"/>
      <c r="V53" s="49"/>
      <c r="W53" s="333">
        <f>SUM(G53:S53)</f>
        <v>0</v>
      </c>
      <c r="X53" s="334"/>
      <c r="Y53" s="335"/>
      <c r="AL53" s="43"/>
      <c r="AM53" s="43"/>
      <c r="AN53" s="43"/>
      <c r="AO53" s="43"/>
      <c r="AP53" s="43"/>
      <c r="AQ53" s="43"/>
      <c r="AR53" s="524"/>
      <c r="AS53" s="378" t="str">
        <f ca="1">IF(AS51="","",IFERROR(INDEX(INDIRECT("$B$" &amp; AS51+11 &amp;  ":$F$31"),MATCH("多能工",INDIRECT("$B$" &amp; AS51+11 &amp; ":$B$31"),0),2),""))</f>
        <v/>
      </c>
      <c r="AT53" s="379"/>
      <c r="AU53" s="381" t="str">
        <f ca="1">IF(AS51="","",IFERROR(INDEX(INDIRECT("$B$" &amp; AS51+11 &amp;  ":$F$31"),MATCH("多能工",INDIRECT("$B$" &amp; AS51+11 &amp; ":$B$31"),0),5),""))</f>
        <v/>
      </c>
      <c r="AV53" s="421"/>
      <c r="AW53" s="445">
        <f>IF(90000&lt;=AV53,90000,AV53)</f>
        <v>0</v>
      </c>
      <c r="AX53" s="447"/>
      <c r="AY53" s="439"/>
      <c r="AZ53" s="447"/>
      <c r="BA53" s="439"/>
      <c r="BB53" s="447"/>
      <c r="BC53" s="476"/>
      <c r="BD53" s="439"/>
      <c r="BE53" s="441"/>
      <c r="BF53" s="463"/>
      <c r="BG53" s="443"/>
    </row>
    <row r="54" spans="1:59" ht="16.5" customHeight="1" thickBot="1">
      <c r="A54" s="347"/>
      <c r="B54" s="348"/>
      <c r="C54" s="348"/>
      <c r="D54" s="348"/>
      <c r="E54" s="349"/>
      <c r="F54" s="47" t="s">
        <v>71</v>
      </c>
      <c r="G54" s="50">
        <f>AK91</f>
        <v>0</v>
      </c>
      <c r="H54" s="50">
        <f>AK92</f>
        <v>0</v>
      </c>
      <c r="I54" s="50">
        <f>AK93</f>
        <v>0</v>
      </c>
      <c r="J54" s="50">
        <f>AK94</f>
        <v>0</v>
      </c>
      <c r="K54" s="50">
        <f>AK95</f>
        <v>0</v>
      </c>
      <c r="L54" s="50">
        <f>AK96</f>
        <v>0</v>
      </c>
      <c r="M54" s="50">
        <f>AK97</f>
        <v>0</v>
      </c>
      <c r="N54" s="50">
        <f>AK98</f>
        <v>0</v>
      </c>
      <c r="O54" s="50">
        <f>AK99</f>
        <v>0</v>
      </c>
      <c r="P54" s="50">
        <f>AK100</f>
        <v>0</v>
      </c>
      <c r="Q54" s="50">
        <f>AK101</f>
        <v>0</v>
      </c>
      <c r="R54" s="50">
        <f>AK102</f>
        <v>0</v>
      </c>
      <c r="S54" s="50">
        <f>AK103</f>
        <v>0</v>
      </c>
      <c r="T54" s="50">
        <f>AK104</f>
        <v>0</v>
      </c>
      <c r="U54" s="50">
        <f>AK105</f>
        <v>0</v>
      </c>
      <c r="V54" s="50">
        <f>AK106</f>
        <v>0</v>
      </c>
      <c r="W54" s="333">
        <f>SUM(G54:S54)</f>
        <v>0</v>
      </c>
      <c r="X54" s="334"/>
      <c r="Y54" s="335"/>
      <c r="AO54" s="32"/>
      <c r="AP54" s="10"/>
      <c r="AQ54" s="10"/>
      <c r="AR54" s="525"/>
      <c r="AS54" s="382"/>
      <c r="AT54" s="383"/>
      <c r="AU54" s="448"/>
      <c r="AV54" s="449"/>
      <c r="AW54" s="454"/>
      <c r="AX54" s="451"/>
      <c r="AY54" s="452"/>
      <c r="AZ54" s="451"/>
      <c r="BA54" s="452"/>
      <c r="BB54" s="451"/>
      <c r="BC54" s="481"/>
      <c r="BD54" s="452"/>
      <c r="BE54" s="456"/>
      <c r="BF54" s="463"/>
      <c r="BG54" s="457"/>
    </row>
    <row r="55" spans="1:59" ht="16.5" customHeight="1">
      <c r="A55" s="350"/>
      <c r="B55" s="351"/>
      <c r="C55" s="351"/>
      <c r="D55" s="351"/>
      <c r="E55" s="352"/>
      <c r="F55" s="51" t="s">
        <v>72</v>
      </c>
      <c r="G55" s="116">
        <f>G54+【9月】月集計表!G55</f>
        <v>0</v>
      </c>
      <c r="H55" s="116">
        <f>H54+【9月】月集計表!H55</f>
        <v>0</v>
      </c>
      <c r="I55" s="116">
        <f>I54+【9月】月集計表!I55</f>
        <v>0</v>
      </c>
      <c r="J55" s="116">
        <f>J54+【9月】月集計表!J55</f>
        <v>0</v>
      </c>
      <c r="K55" s="116">
        <f>K54+【9月】月集計表!K55</f>
        <v>0</v>
      </c>
      <c r="L55" s="116">
        <f>L54+【9月】月集計表!L55</f>
        <v>0</v>
      </c>
      <c r="M55" s="116">
        <f>M54+【9月】月集計表!M55</f>
        <v>0</v>
      </c>
      <c r="N55" s="116">
        <f>N54+【9月】月集計表!N55</f>
        <v>0</v>
      </c>
      <c r="O55" s="116">
        <f>O54+【9月】月集計表!O55</f>
        <v>0</v>
      </c>
      <c r="P55" s="116">
        <f>P54+【9月】月集計表!P55</f>
        <v>0</v>
      </c>
      <c r="Q55" s="116">
        <f>Q54+【9月】月集計表!Q55</f>
        <v>0</v>
      </c>
      <c r="R55" s="116">
        <f>R54+【9月】月集計表!R55</f>
        <v>0</v>
      </c>
      <c r="S55" s="116">
        <f>S54+【9月】月集計表!S55</f>
        <v>0</v>
      </c>
      <c r="T55" s="116">
        <f>T54+【9月】月集計表!T55</f>
        <v>0</v>
      </c>
      <c r="U55" s="116">
        <f>U54+【9月】月集計表!U55</f>
        <v>0</v>
      </c>
      <c r="V55" s="116">
        <f>V54+【9月】月集計表!V55</f>
        <v>0</v>
      </c>
      <c r="W55" s="336">
        <f>SUM(G55:S55)</f>
        <v>0</v>
      </c>
      <c r="X55" s="336"/>
      <c r="Y55" s="336"/>
      <c r="Z55" s="4" t="s">
        <v>73</v>
      </c>
      <c r="AO55" s="32"/>
      <c r="AP55" s="10"/>
      <c r="AQ55" s="10"/>
      <c r="AR55" s="512" t="s">
        <v>200</v>
      </c>
      <c r="AS55" s="513"/>
      <c r="AT55" s="514"/>
      <c r="AU55" s="499"/>
      <c r="AV55" s="501">
        <f>SUM(AV9:AV18,AV49:AV54)</f>
        <v>0</v>
      </c>
      <c r="AW55" s="503">
        <f t="shared" ref="AW55:BF55" si="15">SUM(AW9:AW18,AW49:AW54)</f>
        <v>0</v>
      </c>
      <c r="AX55" s="501">
        <f t="shared" si="15"/>
        <v>0</v>
      </c>
      <c r="AY55" s="503">
        <f t="shared" si="15"/>
        <v>0</v>
      </c>
      <c r="AZ55" s="501">
        <f t="shared" si="15"/>
        <v>0</v>
      </c>
      <c r="BA55" s="503">
        <f t="shared" si="15"/>
        <v>0</v>
      </c>
      <c r="BB55" s="501">
        <f t="shared" si="15"/>
        <v>0</v>
      </c>
      <c r="BC55" s="505">
        <f t="shared" si="15"/>
        <v>0</v>
      </c>
      <c r="BD55" s="503">
        <f t="shared" si="15"/>
        <v>0</v>
      </c>
      <c r="BE55" s="501">
        <f t="shared" si="15"/>
        <v>0</v>
      </c>
      <c r="BF55" s="501">
        <f t="shared" si="15"/>
        <v>0</v>
      </c>
      <c r="BG55" s="508"/>
    </row>
    <row r="56" spans="1:59" ht="13.5" customHeight="1" thickBot="1">
      <c r="AO56" s="10"/>
      <c r="AP56" s="10"/>
      <c r="AQ56" s="10"/>
      <c r="AR56" s="515"/>
      <c r="AS56" s="516"/>
      <c r="AT56" s="517"/>
      <c r="AU56" s="500"/>
      <c r="AV56" s="502"/>
      <c r="AW56" s="504"/>
      <c r="AX56" s="502"/>
      <c r="AY56" s="504"/>
      <c r="AZ56" s="502"/>
      <c r="BA56" s="504"/>
      <c r="BB56" s="502"/>
      <c r="BC56" s="506"/>
      <c r="BD56" s="504"/>
      <c r="BE56" s="507"/>
      <c r="BF56" s="507"/>
      <c r="BG56" s="509"/>
    </row>
    <row r="57" spans="1:59" ht="13.5" customHeight="1">
      <c r="AO57" s="32"/>
      <c r="AP57" s="32"/>
      <c r="AQ57" s="32"/>
      <c r="AR57" s="493" t="s">
        <v>198</v>
      </c>
      <c r="AS57" s="494"/>
      <c r="AT57" s="495"/>
      <c r="AU57" s="499"/>
      <c r="AV57" s="501">
        <f>SUM(AV19:AV48)</f>
        <v>0</v>
      </c>
      <c r="AW57" s="503">
        <f t="shared" ref="AW57:BF57" si="16">SUM(AW19:AW48)</f>
        <v>0</v>
      </c>
      <c r="AX57" s="501">
        <f t="shared" si="16"/>
        <v>0</v>
      </c>
      <c r="AY57" s="503">
        <f t="shared" si="16"/>
        <v>0</v>
      </c>
      <c r="AZ57" s="501">
        <f t="shared" si="16"/>
        <v>0</v>
      </c>
      <c r="BA57" s="503">
        <f t="shared" si="16"/>
        <v>0</v>
      </c>
      <c r="BB57" s="501">
        <f t="shared" si="16"/>
        <v>0</v>
      </c>
      <c r="BC57" s="505">
        <f t="shared" si="16"/>
        <v>0</v>
      </c>
      <c r="BD57" s="503">
        <f t="shared" si="16"/>
        <v>0</v>
      </c>
      <c r="BE57" s="501">
        <f t="shared" si="16"/>
        <v>0</v>
      </c>
      <c r="BF57" s="501">
        <f t="shared" si="16"/>
        <v>0</v>
      </c>
      <c r="BG57" s="508"/>
    </row>
    <row r="58" spans="1:59" ht="13.5" customHeight="1" thickBot="1">
      <c r="AO58" s="32"/>
      <c r="AP58" s="32"/>
      <c r="AQ58" s="32"/>
      <c r="AR58" s="496"/>
      <c r="AS58" s="497"/>
      <c r="AT58" s="498"/>
      <c r="AU58" s="500"/>
      <c r="AV58" s="502"/>
      <c r="AW58" s="504"/>
      <c r="AX58" s="502"/>
      <c r="AY58" s="504"/>
      <c r="AZ58" s="502"/>
      <c r="BA58" s="504"/>
      <c r="BB58" s="502"/>
      <c r="BC58" s="506"/>
      <c r="BD58" s="504"/>
      <c r="BE58" s="507"/>
      <c r="BF58" s="507"/>
      <c r="BG58" s="509"/>
    </row>
    <row r="59" spans="1:59" ht="15" customHeight="1">
      <c r="AO59" s="32"/>
      <c r="AP59" s="32"/>
      <c r="AQ59" s="32"/>
      <c r="AR59" s="489" t="s">
        <v>137</v>
      </c>
      <c r="AS59" s="490"/>
      <c r="AT59" s="490"/>
      <c r="AU59" s="83"/>
      <c r="AV59" s="84">
        <f t="shared" ref="AV59:BF59" si="17">SUM(AV9:AV18)</f>
        <v>0</v>
      </c>
      <c r="AW59" s="85">
        <f t="shared" si="17"/>
        <v>0</v>
      </c>
      <c r="AX59" s="86">
        <f t="shared" si="17"/>
        <v>0</v>
      </c>
      <c r="AY59" s="87">
        <f t="shared" si="17"/>
        <v>0</v>
      </c>
      <c r="AZ59" s="84">
        <f t="shared" si="17"/>
        <v>0</v>
      </c>
      <c r="BA59" s="85">
        <f t="shared" si="17"/>
        <v>0</v>
      </c>
      <c r="BB59" s="84">
        <f t="shared" si="17"/>
        <v>0</v>
      </c>
      <c r="BC59" s="88">
        <f t="shared" si="17"/>
        <v>0</v>
      </c>
      <c r="BD59" s="87">
        <f t="shared" si="17"/>
        <v>0</v>
      </c>
      <c r="BE59" s="89">
        <f t="shared" si="17"/>
        <v>0</v>
      </c>
      <c r="BF59" s="89">
        <f t="shared" si="17"/>
        <v>0</v>
      </c>
      <c r="BG59" s="90"/>
    </row>
    <row r="60" spans="1:59" ht="15" customHeight="1">
      <c r="AO60" s="32"/>
      <c r="AP60" s="32"/>
      <c r="AQ60" s="32"/>
      <c r="AR60" s="491" t="s">
        <v>193</v>
      </c>
      <c r="AS60" s="492"/>
      <c r="AT60" s="492"/>
      <c r="AU60" s="91"/>
      <c r="AV60" s="92">
        <f t="shared" ref="AV60:BF60" si="18">SUM(AV19:AV28)</f>
        <v>0</v>
      </c>
      <c r="AW60" s="93">
        <f t="shared" si="18"/>
        <v>0</v>
      </c>
      <c r="AX60" s="92">
        <f t="shared" si="18"/>
        <v>0</v>
      </c>
      <c r="AY60" s="93">
        <f t="shared" si="18"/>
        <v>0</v>
      </c>
      <c r="AZ60" s="92">
        <f t="shared" si="18"/>
        <v>0</v>
      </c>
      <c r="BA60" s="93">
        <f t="shared" si="18"/>
        <v>0</v>
      </c>
      <c r="BB60" s="92">
        <f t="shared" si="18"/>
        <v>0</v>
      </c>
      <c r="BC60" s="94">
        <f t="shared" si="18"/>
        <v>0</v>
      </c>
      <c r="BD60" s="93">
        <f t="shared" si="18"/>
        <v>0</v>
      </c>
      <c r="BE60" s="95">
        <f t="shared" si="18"/>
        <v>0</v>
      </c>
      <c r="BF60" s="215">
        <f t="shared" si="18"/>
        <v>0</v>
      </c>
      <c r="BG60" s="96"/>
    </row>
    <row r="61" spans="1:59" ht="15" customHeight="1">
      <c r="AO61" s="32"/>
      <c r="AP61" s="32"/>
      <c r="AQ61" s="32"/>
      <c r="AR61" s="491" t="s">
        <v>194</v>
      </c>
      <c r="AS61" s="492"/>
      <c r="AT61" s="492"/>
      <c r="AU61" s="91"/>
      <c r="AV61" s="92">
        <f t="shared" ref="AV61:BF61" si="19">SUM(AV29:AV38)</f>
        <v>0</v>
      </c>
      <c r="AW61" s="93">
        <f t="shared" si="19"/>
        <v>0</v>
      </c>
      <c r="AX61" s="92">
        <f t="shared" si="19"/>
        <v>0</v>
      </c>
      <c r="AY61" s="93">
        <f t="shared" si="19"/>
        <v>0</v>
      </c>
      <c r="AZ61" s="97">
        <f t="shared" si="19"/>
        <v>0</v>
      </c>
      <c r="BA61" s="98">
        <f t="shared" si="19"/>
        <v>0</v>
      </c>
      <c r="BB61" s="97">
        <f t="shared" si="19"/>
        <v>0</v>
      </c>
      <c r="BC61" s="99">
        <f t="shared" si="19"/>
        <v>0</v>
      </c>
      <c r="BD61" s="93">
        <f t="shared" si="19"/>
        <v>0</v>
      </c>
      <c r="BE61" s="95">
        <f t="shared" si="19"/>
        <v>0</v>
      </c>
      <c r="BF61" s="215">
        <f t="shared" si="19"/>
        <v>0</v>
      </c>
      <c r="BG61" s="96"/>
    </row>
    <row r="62" spans="1:59" ht="15" customHeight="1">
      <c r="AO62" s="32"/>
      <c r="AP62" s="32"/>
      <c r="AQ62" s="32"/>
      <c r="AR62" s="491" t="s">
        <v>195</v>
      </c>
      <c r="AS62" s="492"/>
      <c r="AT62" s="492"/>
      <c r="AU62" s="91"/>
      <c r="AV62" s="92">
        <f t="shared" ref="AV62:BF62" si="20">SUM(AV39:AV48)</f>
        <v>0</v>
      </c>
      <c r="AW62" s="93">
        <f t="shared" si="20"/>
        <v>0</v>
      </c>
      <c r="AX62" s="92">
        <f t="shared" si="20"/>
        <v>0</v>
      </c>
      <c r="AY62" s="93">
        <f t="shared" si="20"/>
        <v>0</v>
      </c>
      <c r="AZ62" s="97">
        <f t="shared" si="20"/>
        <v>0</v>
      </c>
      <c r="BA62" s="98">
        <f t="shared" si="20"/>
        <v>0</v>
      </c>
      <c r="BB62" s="97">
        <f t="shared" si="20"/>
        <v>0</v>
      </c>
      <c r="BC62" s="99">
        <f t="shared" si="20"/>
        <v>0</v>
      </c>
      <c r="BD62" s="93">
        <f t="shared" si="20"/>
        <v>0</v>
      </c>
      <c r="BE62" s="95">
        <f t="shared" si="20"/>
        <v>0</v>
      </c>
      <c r="BF62" s="215">
        <f t="shared" si="20"/>
        <v>0</v>
      </c>
      <c r="BG62" s="96"/>
    </row>
    <row r="63" spans="1:59" ht="15" customHeight="1" thickBot="1">
      <c r="AO63" s="32"/>
      <c r="AP63" s="32"/>
      <c r="AQ63" s="32"/>
      <c r="AR63" s="510" t="s">
        <v>201</v>
      </c>
      <c r="AS63" s="511"/>
      <c r="AT63" s="511"/>
      <c r="AU63" s="100"/>
      <c r="AV63" s="101">
        <f>SUM(AV49:AV54)</f>
        <v>0</v>
      </c>
      <c r="AW63" s="210">
        <f>SUM(AW49:AW54)</f>
        <v>0</v>
      </c>
      <c r="AX63" s="102">
        <f>SUM(AX49:AX54)</f>
        <v>0</v>
      </c>
      <c r="AY63" s="103">
        <f>SUM(AY49:AY54)</f>
        <v>0</v>
      </c>
      <c r="AZ63" s="102">
        <f t="shared" ref="AZ63:BF63" si="21">SUM(AZ49:AZ54)</f>
        <v>0</v>
      </c>
      <c r="BA63" s="103">
        <f t="shared" si="21"/>
        <v>0</v>
      </c>
      <c r="BB63" s="102">
        <f t="shared" si="21"/>
        <v>0</v>
      </c>
      <c r="BC63" s="104">
        <f t="shared" si="21"/>
        <v>0</v>
      </c>
      <c r="BD63" s="103">
        <f t="shared" si="21"/>
        <v>0</v>
      </c>
      <c r="BE63" s="211">
        <f t="shared" si="21"/>
        <v>0</v>
      </c>
      <c r="BF63" s="216">
        <f t="shared" si="21"/>
        <v>0</v>
      </c>
      <c r="BG63" s="105"/>
    </row>
    <row r="64" spans="1:59" ht="13.5" customHeight="1">
      <c r="AO64" s="32"/>
      <c r="AP64" s="32"/>
      <c r="AQ64" s="32"/>
    </row>
    <row r="65" spans="11:43" ht="13.5" hidden="1" customHeight="1">
      <c r="K65" s="52" t="s">
        <v>74</v>
      </c>
      <c r="AO65" s="32"/>
      <c r="AP65" s="32"/>
      <c r="AQ65" s="32"/>
    </row>
    <row r="66" spans="11:43" ht="13.5" hidden="1" customHeight="1">
      <c r="AO66" s="32"/>
      <c r="AP66" s="32"/>
      <c r="AQ66" s="32"/>
    </row>
    <row r="67" spans="11:43" ht="13.5" hidden="1" customHeight="1">
      <c r="K67" s="52" t="s">
        <v>5</v>
      </c>
      <c r="L67" s="52" t="s">
        <v>75</v>
      </c>
      <c r="AO67" s="32"/>
      <c r="AP67" s="32"/>
      <c r="AQ67" s="32"/>
    </row>
    <row r="68" spans="11:43" ht="13.5" hidden="1" customHeight="1">
      <c r="K68" s="52" t="s">
        <v>76</v>
      </c>
      <c r="L68" s="4" t="s">
        <v>77</v>
      </c>
      <c r="AO68" s="32"/>
      <c r="AP68" s="32"/>
      <c r="AQ68" s="32"/>
    </row>
    <row r="69" spans="11:43" ht="13.5" hidden="1" customHeight="1">
      <c r="K69" s="52" t="s">
        <v>78</v>
      </c>
      <c r="L69" s="52" t="s">
        <v>79</v>
      </c>
    </row>
    <row r="70" spans="11:43" ht="13.5" hidden="1" customHeight="1">
      <c r="K70" s="52" t="s">
        <v>80</v>
      </c>
      <c r="L70" s="52" t="s">
        <v>81</v>
      </c>
    </row>
    <row r="71" spans="11:43" ht="13.5" hidden="1" customHeight="1">
      <c r="K71" s="52" t="s">
        <v>82</v>
      </c>
      <c r="L71" s="52" t="s">
        <v>83</v>
      </c>
    </row>
    <row r="72" spans="11:43" ht="13.5" hidden="1" customHeight="1">
      <c r="K72" s="52" t="s">
        <v>84</v>
      </c>
      <c r="L72" s="52" t="s">
        <v>85</v>
      </c>
    </row>
    <row r="73" spans="11:43" ht="13.5" hidden="1" customHeight="1">
      <c r="K73" s="52" t="s">
        <v>86</v>
      </c>
      <c r="L73" s="52" t="s">
        <v>87</v>
      </c>
    </row>
    <row r="74" spans="11:43" ht="13.5" hidden="1" customHeight="1">
      <c r="K74" s="52" t="s">
        <v>88</v>
      </c>
      <c r="L74" s="52" t="s">
        <v>89</v>
      </c>
    </row>
    <row r="75" spans="11:43" ht="13.5" hidden="1" customHeight="1">
      <c r="K75" s="52" t="s">
        <v>90</v>
      </c>
      <c r="L75" s="52" t="s">
        <v>91</v>
      </c>
    </row>
    <row r="76" spans="11:43" ht="13.5" hidden="1" customHeight="1">
      <c r="K76" s="52" t="s">
        <v>92</v>
      </c>
      <c r="L76" s="52" t="s">
        <v>93</v>
      </c>
    </row>
    <row r="77" spans="11:43" ht="13.5" hidden="1" customHeight="1">
      <c r="K77" s="52" t="s">
        <v>62</v>
      </c>
      <c r="L77" s="52" t="s">
        <v>95</v>
      </c>
      <c r="U77" s="52"/>
      <c r="V77" s="52"/>
    </row>
    <row r="78" spans="11:43" ht="13.5" hidden="1" customHeight="1">
      <c r="K78" s="52" t="s">
        <v>63</v>
      </c>
      <c r="L78" s="52" t="s">
        <v>97</v>
      </c>
      <c r="U78" s="52"/>
      <c r="V78" s="52"/>
    </row>
    <row r="79" spans="11:43" ht="13.5" hidden="1" customHeight="1">
      <c r="K79" s="52" t="s">
        <v>64</v>
      </c>
      <c r="L79" s="52" t="s">
        <v>99</v>
      </c>
      <c r="U79" s="52"/>
      <c r="V79" s="52"/>
    </row>
    <row r="80" spans="11:43" ht="13.5" hidden="1" customHeight="1">
      <c r="K80" s="52" t="s">
        <v>65</v>
      </c>
      <c r="L80" s="52" t="s">
        <v>101</v>
      </c>
    </row>
    <row r="81" spans="5:37" ht="13.5" hidden="1" customHeight="1">
      <c r="K81" s="4" t="s">
        <v>102</v>
      </c>
      <c r="L81" s="4" t="s">
        <v>103</v>
      </c>
    </row>
    <row r="82" spans="5:37" ht="13.5" hidden="1" customHeight="1">
      <c r="K82" s="4" t="s">
        <v>68</v>
      </c>
      <c r="L82" s="4" t="s">
        <v>104</v>
      </c>
    </row>
    <row r="83" spans="5:37" ht="13.5" hidden="1" customHeight="1">
      <c r="K83" s="52" t="s">
        <v>66</v>
      </c>
      <c r="L83" s="52" t="s">
        <v>105</v>
      </c>
    </row>
    <row r="84" spans="5:37" ht="13.5" hidden="1" customHeight="1"/>
    <row r="85" spans="5:37" ht="13.5" hidden="1" customHeight="1"/>
    <row r="86" spans="5:37" ht="13.5" hidden="1" customHeight="1"/>
    <row r="87" spans="5:37" ht="13.5" hidden="1" customHeight="1"/>
    <row r="88" spans="5:37" ht="13.5" hidden="1" customHeight="1"/>
    <row r="89" spans="5:37" ht="13.5" hidden="1" customHeight="1"/>
    <row r="90" spans="5:37" ht="13.5" hidden="1" customHeight="1">
      <c r="E90" s="50"/>
      <c r="F90" s="53">
        <v>1</v>
      </c>
      <c r="G90" s="53">
        <v>2</v>
      </c>
      <c r="H90" s="53">
        <v>3</v>
      </c>
      <c r="I90" s="53">
        <v>4</v>
      </c>
      <c r="J90" s="53">
        <v>5</v>
      </c>
      <c r="K90" s="53">
        <v>6</v>
      </c>
      <c r="L90" s="53">
        <v>7</v>
      </c>
      <c r="M90" s="53">
        <v>8</v>
      </c>
      <c r="N90" s="53">
        <v>9</v>
      </c>
      <c r="O90" s="53">
        <v>10</v>
      </c>
      <c r="P90" s="53">
        <v>11</v>
      </c>
      <c r="Q90" s="53">
        <v>12</v>
      </c>
      <c r="R90" s="53">
        <v>13</v>
      </c>
      <c r="S90" s="53">
        <v>14</v>
      </c>
      <c r="T90" s="53">
        <v>15</v>
      </c>
      <c r="U90" s="53">
        <v>16</v>
      </c>
      <c r="V90" s="53">
        <v>17</v>
      </c>
      <c r="W90" s="53">
        <v>18</v>
      </c>
      <c r="X90" s="53">
        <v>19</v>
      </c>
      <c r="Y90" s="53">
        <v>20</v>
      </c>
      <c r="Z90" s="53">
        <v>21</v>
      </c>
      <c r="AA90" s="53">
        <v>22</v>
      </c>
      <c r="AB90" s="53">
        <v>23</v>
      </c>
      <c r="AC90" s="53">
        <v>24</v>
      </c>
      <c r="AD90" s="53">
        <v>25</v>
      </c>
      <c r="AE90" s="53">
        <v>26</v>
      </c>
      <c r="AF90" s="53">
        <v>27</v>
      </c>
      <c r="AG90" s="53">
        <v>28</v>
      </c>
      <c r="AH90" s="53">
        <v>29</v>
      </c>
      <c r="AI90" s="53">
        <v>30</v>
      </c>
      <c r="AJ90" s="54">
        <v>31</v>
      </c>
      <c r="AK90" s="48" t="s">
        <v>37</v>
      </c>
    </row>
    <row r="91" spans="5:37" ht="13.5" hidden="1" customHeight="1">
      <c r="E91" s="48" t="s">
        <v>31</v>
      </c>
      <c r="F91" s="50">
        <f t="shared" ref="F91:U106" si="22">IF(COUNTIF(G$11:G$30,$E91)=0,0,1)</f>
        <v>0</v>
      </c>
      <c r="G91" s="50">
        <f t="shared" si="22"/>
        <v>0</v>
      </c>
      <c r="H91" s="50">
        <f t="shared" si="22"/>
        <v>0</v>
      </c>
      <c r="I91" s="50">
        <f t="shared" si="22"/>
        <v>0</v>
      </c>
      <c r="J91" s="50">
        <f t="shared" si="22"/>
        <v>0</v>
      </c>
      <c r="K91" s="50">
        <f t="shared" si="22"/>
        <v>0</v>
      </c>
      <c r="L91" s="50">
        <f t="shared" si="22"/>
        <v>0</v>
      </c>
      <c r="M91" s="50">
        <f t="shared" si="22"/>
        <v>0</v>
      </c>
      <c r="N91" s="50">
        <f t="shared" si="22"/>
        <v>0</v>
      </c>
      <c r="O91" s="50">
        <f t="shared" si="22"/>
        <v>0</v>
      </c>
      <c r="P91" s="50">
        <f t="shared" si="22"/>
        <v>0</v>
      </c>
      <c r="Q91" s="50">
        <f t="shared" si="22"/>
        <v>0</v>
      </c>
      <c r="R91" s="50">
        <f t="shared" si="22"/>
        <v>0</v>
      </c>
      <c r="S91" s="50">
        <f t="shared" si="22"/>
        <v>0</v>
      </c>
      <c r="T91" s="50">
        <f t="shared" si="22"/>
        <v>0</v>
      </c>
      <c r="U91" s="50">
        <f t="shared" si="22"/>
        <v>0</v>
      </c>
      <c r="V91" s="50">
        <f t="shared" ref="V91:AJ105" si="23">IF(COUNTIF(W$11:W$30,$E91)=0,0,1)</f>
        <v>0</v>
      </c>
      <c r="W91" s="50">
        <f t="shared" si="23"/>
        <v>0</v>
      </c>
      <c r="X91" s="50">
        <f t="shared" si="23"/>
        <v>0</v>
      </c>
      <c r="Y91" s="50">
        <f t="shared" si="23"/>
        <v>0</v>
      </c>
      <c r="Z91" s="50">
        <f t="shared" si="23"/>
        <v>0</v>
      </c>
      <c r="AA91" s="50">
        <f t="shared" si="23"/>
        <v>0</v>
      </c>
      <c r="AB91" s="50">
        <f t="shared" si="23"/>
        <v>0</v>
      </c>
      <c r="AC91" s="50">
        <f t="shared" si="23"/>
        <v>0</v>
      </c>
      <c r="AD91" s="50">
        <f t="shared" si="23"/>
        <v>0</v>
      </c>
      <c r="AE91" s="50">
        <f t="shared" si="23"/>
        <v>0</v>
      </c>
      <c r="AF91" s="50">
        <f t="shared" si="23"/>
        <v>0</v>
      </c>
      <c r="AG91" s="50">
        <f t="shared" si="23"/>
        <v>0</v>
      </c>
      <c r="AH91" s="50">
        <f t="shared" si="23"/>
        <v>0</v>
      </c>
      <c r="AI91" s="50">
        <f t="shared" si="23"/>
        <v>0</v>
      </c>
      <c r="AJ91" s="50">
        <f t="shared" si="23"/>
        <v>0</v>
      </c>
      <c r="AK91" s="50">
        <f>COUNTIF(F91:AJ91,1)</f>
        <v>0</v>
      </c>
    </row>
    <row r="92" spans="5:37" ht="13.5" hidden="1" customHeight="1">
      <c r="E92" s="48" t="s">
        <v>29</v>
      </c>
      <c r="F92" s="50">
        <f t="shared" si="22"/>
        <v>0</v>
      </c>
      <c r="G92" s="50">
        <f t="shared" si="22"/>
        <v>0</v>
      </c>
      <c r="H92" s="50">
        <f t="shared" si="22"/>
        <v>0</v>
      </c>
      <c r="I92" s="50">
        <f t="shared" si="22"/>
        <v>0</v>
      </c>
      <c r="J92" s="50">
        <f t="shared" si="22"/>
        <v>0</v>
      </c>
      <c r="K92" s="50">
        <f t="shared" si="22"/>
        <v>0</v>
      </c>
      <c r="L92" s="50">
        <f t="shared" si="22"/>
        <v>0</v>
      </c>
      <c r="M92" s="50">
        <f t="shared" si="22"/>
        <v>0</v>
      </c>
      <c r="N92" s="50">
        <f t="shared" si="22"/>
        <v>0</v>
      </c>
      <c r="O92" s="50">
        <f t="shared" si="22"/>
        <v>0</v>
      </c>
      <c r="P92" s="50">
        <f t="shared" si="22"/>
        <v>0</v>
      </c>
      <c r="Q92" s="50">
        <f t="shared" si="22"/>
        <v>0</v>
      </c>
      <c r="R92" s="50">
        <f t="shared" si="22"/>
        <v>0</v>
      </c>
      <c r="S92" s="50">
        <f t="shared" si="22"/>
        <v>0</v>
      </c>
      <c r="T92" s="50">
        <f t="shared" si="22"/>
        <v>0</v>
      </c>
      <c r="U92" s="50">
        <f t="shared" si="22"/>
        <v>0</v>
      </c>
      <c r="V92" s="50">
        <f t="shared" si="23"/>
        <v>0</v>
      </c>
      <c r="W92" s="50">
        <f t="shared" si="23"/>
        <v>0</v>
      </c>
      <c r="X92" s="50">
        <f t="shared" si="23"/>
        <v>0</v>
      </c>
      <c r="Y92" s="50">
        <f t="shared" si="23"/>
        <v>0</v>
      </c>
      <c r="Z92" s="50">
        <f t="shared" si="23"/>
        <v>0</v>
      </c>
      <c r="AA92" s="50">
        <f t="shared" si="23"/>
        <v>0</v>
      </c>
      <c r="AB92" s="50">
        <f t="shared" si="23"/>
        <v>0</v>
      </c>
      <c r="AC92" s="50">
        <f t="shared" si="23"/>
        <v>0</v>
      </c>
      <c r="AD92" s="50">
        <f t="shared" si="23"/>
        <v>0</v>
      </c>
      <c r="AE92" s="50">
        <f t="shared" si="23"/>
        <v>0</v>
      </c>
      <c r="AF92" s="50">
        <f t="shared" si="23"/>
        <v>0</v>
      </c>
      <c r="AG92" s="50">
        <f t="shared" si="23"/>
        <v>0</v>
      </c>
      <c r="AH92" s="50">
        <f t="shared" si="23"/>
        <v>0</v>
      </c>
      <c r="AI92" s="50">
        <f t="shared" si="23"/>
        <v>0</v>
      </c>
      <c r="AJ92" s="50">
        <f t="shared" si="23"/>
        <v>0</v>
      </c>
      <c r="AK92" s="50">
        <f t="shared" ref="AK92:AK106" si="24">COUNTIF(F92:AJ92,1)</f>
        <v>0</v>
      </c>
    </row>
    <row r="93" spans="5:37" ht="13.5" hidden="1" customHeight="1">
      <c r="E93" s="48" t="s">
        <v>30</v>
      </c>
      <c r="F93" s="50">
        <f t="shared" si="22"/>
        <v>0</v>
      </c>
      <c r="G93" s="50">
        <f t="shared" si="22"/>
        <v>0</v>
      </c>
      <c r="H93" s="50">
        <f t="shared" si="22"/>
        <v>0</v>
      </c>
      <c r="I93" s="50">
        <f t="shared" si="22"/>
        <v>0</v>
      </c>
      <c r="J93" s="50">
        <f t="shared" si="22"/>
        <v>0</v>
      </c>
      <c r="K93" s="50">
        <f t="shared" si="22"/>
        <v>0</v>
      </c>
      <c r="L93" s="50">
        <f t="shared" si="22"/>
        <v>0</v>
      </c>
      <c r="M93" s="50">
        <f t="shared" si="22"/>
        <v>0</v>
      </c>
      <c r="N93" s="50">
        <f t="shared" si="22"/>
        <v>0</v>
      </c>
      <c r="O93" s="50">
        <f t="shared" si="22"/>
        <v>0</v>
      </c>
      <c r="P93" s="50">
        <f t="shared" si="22"/>
        <v>0</v>
      </c>
      <c r="Q93" s="50">
        <f t="shared" si="22"/>
        <v>0</v>
      </c>
      <c r="R93" s="50">
        <f t="shared" si="22"/>
        <v>0</v>
      </c>
      <c r="S93" s="50">
        <f t="shared" si="22"/>
        <v>0</v>
      </c>
      <c r="T93" s="50">
        <f t="shared" si="22"/>
        <v>0</v>
      </c>
      <c r="U93" s="50">
        <f t="shared" si="22"/>
        <v>0</v>
      </c>
      <c r="V93" s="50">
        <f t="shared" si="23"/>
        <v>0</v>
      </c>
      <c r="W93" s="50">
        <f t="shared" si="23"/>
        <v>0</v>
      </c>
      <c r="X93" s="50">
        <f t="shared" si="23"/>
        <v>0</v>
      </c>
      <c r="Y93" s="50">
        <f t="shared" si="23"/>
        <v>0</v>
      </c>
      <c r="Z93" s="50">
        <f t="shared" si="23"/>
        <v>0</v>
      </c>
      <c r="AA93" s="50">
        <f t="shared" si="23"/>
        <v>0</v>
      </c>
      <c r="AB93" s="50">
        <f t="shared" si="23"/>
        <v>0</v>
      </c>
      <c r="AC93" s="50">
        <f t="shared" si="23"/>
        <v>0</v>
      </c>
      <c r="AD93" s="50">
        <f t="shared" si="23"/>
        <v>0</v>
      </c>
      <c r="AE93" s="50">
        <f t="shared" si="23"/>
        <v>0</v>
      </c>
      <c r="AF93" s="50">
        <f t="shared" si="23"/>
        <v>0</v>
      </c>
      <c r="AG93" s="50">
        <f t="shared" si="23"/>
        <v>0</v>
      </c>
      <c r="AH93" s="50">
        <f t="shared" si="23"/>
        <v>0</v>
      </c>
      <c r="AI93" s="50">
        <f t="shared" si="23"/>
        <v>0</v>
      </c>
      <c r="AJ93" s="50">
        <f t="shared" si="23"/>
        <v>0</v>
      </c>
      <c r="AK93" s="50">
        <f t="shared" si="24"/>
        <v>0</v>
      </c>
    </row>
    <row r="94" spans="5:37" ht="13.5" hidden="1" customHeight="1">
      <c r="E94" s="48" t="s">
        <v>56</v>
      </c>
      <c r="F94" s="50">
        <f t="shared" si="22"/>
        <v>0</v>
      </c>
      <c r="G94" s="50">
        <f t="shared" si="22"/>
        <v>0</v>
      </c>
      <c r="H94" s="50">
        <f t="shared" si="22"/>
        <v>0</v>
      </c>
      <c r="I94" s="50">
        <f t="shared" si="22"/>
        <v>0</v>
      </c>
      <c r="J94" s="50">
        <f t="shared" si="22"/>
        <v>0</v>
      </c>
      <c r="K94" s="50">
        <f t="shared" si="22"/>
        <v>0</v>
      </c>
      <c r="L94" s="50">
        <f t="shared" si="22"/>
        <v>0</v>
      </c>
      <c r="M94" s="50">
        <f t="shared" si="22"/>
        <v>0</v>
      </c>
      <c r="N94" s="50">
        <f t="shared" si="22"/>
        <v>0</v>
      </c>
      <c r="O94" s="50">
        <f t="shared" si="22"/>
        <v>0</v>
      </c>
      <c r="P94" s="50">
        <f t="shared" si="22"/>
        <v>0</v>
      </c>
      <c r="Q94" s="50">
        <f t="shared" si="22"/>
        <v>0</v>
      </c>
      <c r="R94" s="50">
        <f t="shared" si="22"/>
        <v>0</v>
      </c>
      <c r="S94" s="50">
        <f t="shared" si="22"/>
        <v>0</v>
      </c>
      <c r="T94" s="50">
        <f t="shared" si="22"/>
        <v>0</v>
      </c>
      <c r="U94" s="50">
        <f t="shared" si="22"/>
        <v>0</v>
      </c>
      <c r="V94" s="50">
        <f t="shared" si="23"/>
        <v>0</v>
      </c>
      <c r="W94" s="50">
        <f t="shared" si="23"/>
        <v>0</v>
      </c>
      <c r="X94" s="50">
        <f t="shared" si="23"/>
        <v>0</v>
      </c>
      <c r="Y94" s="50">
        <f t="shared" si="23"/>
        <v>0</v>
      </c>
      <c r="Z94" s="50">
        <f t="shared" si="23"/>
        <v>0</v>
      </c>
      <c r="AA94" s="50">
        <f t="shared" si="23"/>
        <v>0</v>
      </c>
      <c r="AB94" s="50">
        <f t="shared" si="23"/>
        <v>0</v>
      </c>
      <c r="AC94" s="50">
        <f t="shared" si="23"/>
        <v>0</v>
      </c>
      <c r="AD94" s="50">
        <f t="shared" si="23"/>
        <v>0</v>
      </c>
      <c r="AE94" s="50">
        <f t="shared" si="23"/>
        <v>0</v>
      </c>
      <c r="AF94" s="50">
        <f t="shared" si="23"/>
        <v>0</v>
      </c>
      <c r="AG94" s="50">
        <f t="shared" si="23"/>
        <v>0</v>
      </c>
      <c r="AH94" s="50">
        <f t="shared" si="23"/>
        <v>0</v>
      </c>
      <c r="AI94" s="50">
        <f t="shared" si="23"/>
        <v>0</v>
      </c>
      <c r="AJ94" s="50">
        <f t="shared" si="23"/>
        <v>0</v>
      </c>
      <c r="AK94" s="50">
        <f t="shared" si="24"/>
        <v>0</v>
      </c>
    </row>
    <row r="95" spans="5:37" ht="13.5" hidden="1" customHeight="1">
      <c r="E95" s="48" t="s">
        <v>57</v>
      </c>
      <c r="F95" s="50">
        <f t="shared" si="22"/>
        <v>0</v>
      </c>
      <c r="G95" s="50">
        <f t="shared" si="22"/>
        <v>0</v>
      </c>
      <c r="H95" s="50">
        <f t="shared" si="22"/>
        <v>0</v>
      </c>
      <c r="I95" s="50">
        <f t="shared" si="22"/>
        <v>0</v>
      </c>
      <c r="J95" s="50">
        <f t="shared" si="22"/>
        <v>0</v>
      </c>
      <c r="K95" s="50">
        <f t="shared" si="22"/>
        <v>0</v>
      </c>
      <c r="L95" s="50">
        <f t="shared" si="22"/>
        <v>0</v>
      </c>
      <c r="M95" s="50">
        <f t="shared" si="22"/>
        <v>0</v>
      </c>
      <c r="N95" s="50">
        <f t="shared" si="22"/>
        <v>0</v>
      </c>
      <c r="O95" s="50">
        <f t="shared" si="22"/>
        <v>0</v>
      </c>
      <c r="P95" s="50">
        <f t="shared" si="22"/>
        <v>0</v>
      </c>
      <c r="Q95" s="50">
        <f t="shared" si="22"/>
        <v>0</v>
      </c>
      <c r="R95" s="50">
        <f t="shared" si="22"/>
        <v>0</v>
      </c>
      <c r="S95" s="50">
        <f t="shared" si="22"/>
        <v>0</v>
      </c>
      <c r="T95" s="50">
        <f t="shared" si="22"/>
        <v>0</v>
      </c>
      <c r="U95" s="50">
        <f t="shared" si="22"/>
        <v>0</v>
      </c>
      <c r="V95" s="50">
        <f t="shared" si="23"/>
        <v>0</v>
      </c>
      <c r="W95" s="50">
        <f t="shared" si="23"/>
        <v>0</v>
      </c>
      <c r="X95" s="50">
        <f t="shared" si="23"/>
        <v>0</v>
      </c>
      <c r="Y95" s="50">
        <f t="shared" si="23"/>
        <v>0</v>
      </c>
      <c r="Z95" s="50">
        <f t="shared" si="23"/>
        <v>0</v>
      </c>
      <c r="AA95" s="50">
        <f t="shared" si="23"/>
        <v>0</v>
      </c>
      <c r="AB95" s="50">
        <f t="shared" si="23"/>
        <v>0</v>
      </c>
      <c r="AC95" s="50">
        <f t="shared" si="23"/>
        <v>0</v>
      </c>
      <c r="AD95" s="50">
        <f t="shared" si="23"/>
        <v>0</v>
      </c>
      <c r="AE95" s="50">
        <f t="shared" si="23"/>
        <v>0</v>
      </c>
      <c r="AF95" s="50">
        <f t="shared" si="23"/>
        <v>0</v>
      </c>
      <c r="AG95" s="50">
        <f t="shared" si="23"/>
        <v>0</v>
      </c>
      <c r="AH95" s="50">
        <f t="shared" si="23"/>
        <v>0</v>
      </c>
      <c r="AI95" s="50">
        <f t="shared" si="23"/>
        <v>0</v>
      </c>
      <c r="AJ95" s="50">
        <f t="shared" si="23"/>
        <v>0</v>
      </c>
      <c r="AK95" s="50">
        <f t="shared" si="24"/>
        <v>0</v>
      </c>
    </row>
    <row r="96" spans="5:37" ht="13.5" hidden="1" customHeight="1">
      <c r="E96" s="48" t="s">
        <v>58</v>
      </c>
      <c r="F96" s="50">
        <f t="shared" si="22"/>
        <v>0</v>
      </c>
      <c r="G96" s="50">
        <f t="shared" si="22"/>
        <v>0</v>
      </c>
      <c r="H96" s="50">
        <f t="shared" si="22"/>
        <v>0</v>
      </c>
      <c r="I96" s="50">
        <f t="shared" si="22"/>
        <v>0</v>
      </c>
      <c r="J96" s="50">
        <f t="shared" si="22"/>
        <v>0</v>
      </c>
      <c r="K96" s="50">
        <f t="shared" si="22"/>
        <v>0</v>
      </c>
      <c r="L96" s="50">
        <f t="shared" si="22"/>
        <v>0</v>
      </c>
      <c r="M96" s="50">
        <f t="shared" si="22"/>
        <v>0</v>
      </c>
      <c r="N96" s="50">
        <f t="shared" si="22"/>
        <v>0</v>
      </c>
      <c r="O96" s="50">
        <f t="shared" si="22"/>
        <v>0</v>
      </c>
      <c r="P96" s="50">
        <f t="shared" si="22"/>
        <v>0</v>
      </c>
      <c r="Q96" s="50">
        <f t="shared" si="22"/>
        <v>0</v>
      </c>
      <c r="R96" s="50">
        <f t="shared" si="22"/>
        <v>0</v>
      </c>
      <c r="S96" s="50">
        <f t="shared" si="22"/>
        <v>0</v>
      </c>
      <c r="T96" s="50">
        <f t="shared" si="22"/>
        <v>0</v>
      </c>
      <c r="U96" s="50">
        <f t="shared" si="22"/>
        <v>0</v>
      </c>
      <c r="V96" s="50">
        <f t="shared" si="23"/>
        <v>0</v>
      </c>
      <c r="W96" s="50">
        <f t="shared" si="23"/>
        <v>0</v>
      </c>
      <c r="X96" s="50">
        <f t="shared" si="23"/>
        <v>0</v>
      </c>
      <c r="Y96" s="50">
        <f t="shared" si="23"/>
        <v>0</v>
      </c>
      <c r="Z96" s="50">
        <f t="shared" si="23"/>
        <v>0</v>
      </c>
      <c r="AA96" s="50">
        <f t="shared" si="23"/>
        <v>0</v>
      </c>
      <c r="AB96" s="50">
        <f t="shared" si="23"/>
        <v>0</v>
      </c>
      <c r="AC96" s="50">
        <f t="shared" si="23"/>
        <v>0</v>
      </c>
      <c r="AD96" s="50">
        <f t="shared" si="23"/>
        <v>0</v>
      </c>
      <c r="AE96" s="50">
        <f t="shared" si="23"/>
        <v>0</v>
      </c>
      <c r="AF96" s="50">
        <f t="shared" si="23"/>
        <v>0</v>
      </c>
      <c r="AG96" s="50">
        <f t="shared" si="23"/>
        <v>0</v>
      </c>
      <c r="AH96" s="50">
        <f t="shared" si="23"/>
        <v>0</v>
      </c>
      <c r="AI96" s="50">
        <f t="shared" si="23"/>
        <v>0</v>
      </c>
      <c r="AJ96" s="50">
        <f t="shared" si="23"/>
        <v>0</v>
      </c>
      <c r="AK96" s="50">
        <f t="shared" si="24"/>
        <v>0</v>
      </c>
    </row>
    <row r="97" spans="5:37" ht="13.5" hidden="1" customHeight="1">
      <c r="E97" s="48" t="s">
        <v>59</v>
      </c>
      <c r="F97" s="50">
        <f t="shared" si="22"/>
        <v>0</v>
      </c>
      <c r="G97" s="50">
        <f t="shared" si="22"/>
        <v>0</v>
      </c>
      <c r="H97" s="50">
        <f t="shared" si="22"/>
        <v>0</v>
      </c>
      <c r="I97" s="50">
        <f t="shared" si="22"/>
        <v>0</v>
      </c>
      <c r="J97" s="50">
        <f t="shared" si="22"/>
        <v>0</v>
      </c>
      <c r="K97" s="50">
        <f t="shared" si="22"/>
        <v>0</v>
      </c>
      <c r="L97" s="50">
        <f t="shared" si="22"/>
        <v>0</v>
      </c>
      <c r="M97" s="50">
        <f t="shared" si="22"/>
        <v>0</v>
      </c>
      <c r="N97" s="50">
        <f t="shared" si="22"/>
        <v>0</v>
      </c>
      <c r="O97" s="50">
        <f t="shared" si="22"/>
        <v>0</v>
      </c>
      <c r="P97" s="50">
        <f t="shared" si="22"/>
        <v>0</v>
      </c>
      <c r="Q97" s="50">
        <f t="shared" si="22"/>
        <v>0</v>
      </c>
      <c r="R97" s="50">
        <f t="shared" si="22"/>
        <v>0</v>
      </c>
      <c r="S97" s="50">
        <f t="shared" si="22"/>
        <v>0</v>
      </c>
      <c r="T97" s="50">
        <f t="shared" si="22"/>
        <v>0</v>
      </c>
      <c r="U97" s="50">
        <f t="shared" si="22"/>
        <v>0</v>
      </c>
      <c r="V97" s="50">
        <f t="shared" si="23"/>
        <v>0</v>
      </c>
      <c r="W97" s="50">
        <f t="shared" si="23"/>
        <v>0</v>
      </c>
      <c r="X97" s="50">
        <f t="shared" si="23"/>
        <v>0</v>
      </c>
      <c r="Y97" s="50">
        <f t="shared" si="23"/>
        <v>0</v>
      </c>
      <c r="Z97" s="50">
        <f t="shared" si="23"/>
        <v>0</v>
      </c>
      <c r="AA97" s="50">
        <f t="shared" si="23"/>
        <v>0</v>
      </c>
      <c r="AB97" s="50">
        <f t="shared" si="23"/>
        <v>0</v>
      </c>
      <c r="AC97" s="50">
        <f t="shared" si="23"/>
        <v>0</v>
      </c>
      <c r="AD97" s="50">
        <f t="shared" si="23"/>
        <v>0</v>
      </c>
      <c r="AE97" s="50">
        <f t="shared" si="23"/>
        <v>0</v>
      </c>
      <c r="AF97" s="50">
        <f t="shared" si="23"/>
        <v>0</v>
      </c>
      <c r="AG97" s="50">
        <f t="shared" si="23"/>
        <v>0</v>
      </c>
      <c r="AH97" s="50">
        <f t="shared" si="23"/>
        <v>0</v>
      </c>
      <c r="AI97" s="50">
        <f t="shared" si="23"/>
        <v>0</v>
      </c>
      <c r="AJ97" s="50">
        <f t="shared" si="23"/>
        <v>0</v>
      </c>
      <c r="AK97" s="50">
        <f t="shared" si="24"/>
        <v>0</v>
      </c>
    </row>
    <row r="98" spans="5:37" ht="13.5" hidden="1" customHeight="1">
      <c r="E98" s="48" t="s">
        <v>60</v>
      </c>
      <c r="F98" s="50">
        <f t="shared" si="22"/>
        <v>0</v>
      </c>
      <c r="G98" s="50">
        <f t="shared" si="22"/>
        <v>0</v>
      </c>
      <c r="H98" s="50">
        <f t="shared" si="22"/>
        <v>0</v>
      </c>
      <c r="I98" s="50">
        <f t="shared" si="22"/>
        <v>0</v>
      </c>
      <c r="J98" s="50">
        <f t="shared" si="22"/>
        <v>0</v>
      </c>
      <c r="K98" s="50">
        <f t="shared" si="22"/>
        <v>0</v>
      </c>
      <c r="L98" s="50">
        <f t="shared" si="22"/>
        <v>0</v>
      </c>
      <c r="M98" s="50">
        <f t="shared" si="22"/>
        <v>0</v>
      </c>
      <c r="N98" s="50">
        <f t="shared" si="22"/>
        <v>0</v>
      </c>
      <c r="O98" s="50">
        <f t="shared" si="22"/>
        <v>0</v>
      </c>
      <c r="P98" s="50">
        <f t="shared" si="22"/>
        <v>0</v>
      </c>
      <c r="Q98" s="50">
        <f t="shared" si="22"/>
        <v>0</v>
      </c>
      <c r="R98" s="50">
        <f t="shared" si="22"/>
        <v>0</v>
      </c>
      <c r="S98" s="50">
        <f t="shared" si="22"/>
        <v>0</v>
      </c>
      <c r="T98" s="50">
        <f t="shared" si="22"/>
        <v>0</v>
      </c>
      <c r="U98" s="50">
        <f t="shared" si="22"/>
        <v>0</v>
      </c>
      <c r="V98" s="50">
        <f t="shared" si="23"/>
        <v>0</v>
      </c>
      <c r="W98" s="50">
        <f t="shared" si="23"/>
        <v>0</v>
      </c>
      <c r="X98" s="50">
        <f t="shared" si="23"/>
        <v>0</v>
      </c>
      <c r="Y98" s="50">
        <f t="shared" si="23"/>
        <v>0</v>
      </c>
      <c r="Z98" s="50">
        <f t="shared" si="23"/>
        <v>0</v>
      </c>
      <c r="AA98" s="50">
        <f t="shared" si="23"/>
        <v>0</v>
      </c>
      <c r="AB98" s="50">
        <f t="shared" si="23"/>
        <v>0</v>
      </c>
      <c r="AC98" s="50">
        <f t="shared" si="23"/>
        <v>0</v>
      </c>
      <c r="AD98" s="50">
        <f t="shared" si="23"/>
        <v>0</v>
      </c>
      <c r="AE98" s="50">
        <f t="shared" si="23"/>
        <v>0</v>
      </c>
      <c r="AF98" s="50">
        <f t="shared" si="23"/>
        <v>0</v>
      </c>
      <c r="AG98" s="50">
        <f t="shared" si="23"/>
        <v>0</v>
      </c>
      <c r="AH98" s="50">
        <f t="shared" si="23"/>
        <v>0</v>
      </c>
      <c r="AI98" s="50">
        <f t="shared" si="23"/>
        <v>0</v>
      </c>
      <c r="AJ98" s="50">
        <f t="shared" si="23"/>
        <v>0</v>
      </c>
      <c r="AK98" s="50">
        <f t="shared" si="24"/>
        <v>0</v>
      </c>
    </row>
    <row r="99" spans="5:37" ht="13.5" hidden="1" customHeight="1">
      <c r="E99" s="48" t="s">
        <v>61</v>
      </c>
      <c r="F99" s="50">
        <f t="shared" si="22"/>
        <v>0</v>
      </c>
      <c r="G99" s="50">
        <f t="shared" si="22"/>
        <v>0</v>
      </c>
      <c r="H99" s="50">
        <f t="shared" si="22"/>
        <v>0</v>
      </c>
      <c r="I99" s="50">
        <f t="shared" si="22"/>
        <v>0</v>
      </c>
      <c r="J99" s="50">
        <f t="shared" si="22"/>
        <v>0</v>
      </c>
      <c r="K99" s="50">
        <f t="shared" si="22"/>
        <v>0</v>
      </c>
      <c r="L99" s="50">
        <f t="shared" si="22"/>
        <v>0</v>
      </c>
      <c r="M99" s="50">
        <f t="shared" si="22"/>
        <v>0</v>
      </c>
      <c r="N99" s="50">
        <f t="shared" si="22"/>
        <v>0</v>
      </c>
      <c r="O99" s="50">
        <f t="shared" si="22"/>
        <v>0</v>
      </c>
      <c r="P99" s="50">
        <f t="shared" si="22"/>
        <v>0</v>
      </c>
      <c r="Q99" s="50">
        <f t="shared" si="22"/>
        <v>0</v>
      </c>
      <c r="R99" s="50">
        <f t="shared" si="22"/>
        <v>0</v>
      </c>
      <c r="S99" s="50">
        <f t="shared" si="22"/>
        <v>0</v>
      </c>
      <c r="T99" s="50">
        <f t="shared" si="22"/>
        <v>0</v>
      </c>
      <c r="U99" s="50">
        <f t="shared" si="22"/>
        <v>0</v>
      </c>
      <c r="V99" s="50">
        <f t="shared" si="23"/>
        <v>0</v>
      </c>
      <c r="W99" s="50">
        <f t="shared" si="23"/>
        <v>0</v>
      </c>
      <c r="X99" s="50">
        <f t="shared" si="23"/>
        <v>0</v>
      </c>
      <c r="Y99" s="50">
        <f t="shared" si="23"/>
        <v>0</v>
      </c>
      <c r="Z99" s="50">
        <f t="shared" si="23"/>
        <v>0</v>
      </c>
      <c r="AA99" s="50">
        <f t="shared" si="23"/>
        <v>0</v>
      </c>
      <c r="AB99" s="50">
        <f t="shared" si="23"/>
        <v>0</v>
      </c>
      <c r="AC99" s="50">
        <f t="shared" si="23"/>
        <v>0</v>
      </c>
      <c r="AD99" s="50">
        <f t="shared" si="23"/>
        <v>0</v>
      </c>
      <c r="AE99" s="50">
        <f t="shared" si="23"/>
        <v>0</v>
      </c>
      <c r="AF99" s="50">
        <f t="shared" si="23"/>
        <v>0</v>
      </c>
      <c r="AG99" s="50">
        <f t="shared" si="23"/>
        <v>0</v>
      </c>
      <c r="AH99" s="50">
        <f t="shared" si="23"/>
        <v>0</v>
      </c>
      <c r="AI99" s="50">
        <f t="shared" si="23"/>
        <v>0</v>
      </c>
      <c r="AJ99" s="50">
        <f t="shared" si="23"/>
        <v>0</v>
      </c>
      <c r="AK99" s="50">
        <f>COUNTIF(F99:AJ99,1)</f>
        <v>0</v>
      </c>
    </row>
    <row r="100" spans="5:37" ht="13.5" hidden="1" customHeight="1">
      <c r="E100" s="48" t="s">
        <v>62</v>
      </c>
      <c r="F100" s="50">
        <f t="shared" si="22"/>
        <v>0</v>
      </c>
      <c r="G100" s="50">
        <f t="shared" si="22"/>
        <v>0</v>
      </c>
      <c r="H100" s="50">
        <f t="shared" si="22"/>
        <v>0</v>
      </c>
      <c r="I100" s="50">
        <f t="shared" si="22"/>
        <v>0</v>
      </c>
      <c r="J100" s="50">
        <f t="shared" si="22"/>
        <v>0</v>
      </c>
      <c r="K100" s="50">
        <f t="shared" si="22"/>
        <v>0</v>
      </c>
      <c r="L100" s="50">
        <f t="shared" si="22"/>
        <v>0</v>
      </c>
      <c r="M100" s="50">
        <f t="shared" si="22"/>
        <v>0</v>
      </c>
      <c r="N100" s="50">
        <f t="shared" si="22"/>
        <v>0</v>
      </c>
      <c r="O100" s="50">
        <f t="shared" si="22"/>
        <v>0</v>
      </c>
      <c r="P100" s="50">
        <f t="shared" si="22"/>
        <v>0</v>
      </c>
      <c r="Q100" s="50">
        <f t="shared" si="22"/>
        <v>0</v>
      </c>
      <c r="R100" s="50">
        <f t="shared" si="22"/>
        <v>0</v>
      </c>
      <c r="S100" s="50">
        <f t="shared" si="22"/>
        <v>0</v>
      </c>
      <c r="T100" s="50">
        <f t="shared" si="22"/>
        <v>0</v>
      </c>
      <c r="U100" s="50">
        <f t="shared" si="22"/>
        <v>0</v>
      </c>
      <c r="V100" s="50">
        <f t="shared" si="23"/>
        <v>0</v>
      </c>
      <c r="W100" s="50">
        <f t="shared" si="23"/>
        <v>0</v>
      </c>
      <c r="X100" s="50">
        <f t="shared" si="23"/>
        <v>0</v>
      </c>
      <c r="Y100" s="50">
        <f t="shared" si="23"/>
        <v>0</v>
      </c>
      <c r="Z100" s="50">
        <f t="shared" si="23"/>
        <v>0</v>
      </c>
      <c r="AA100" s="50">
        <f t="shared" si="23"/>
        <v>0</v>
      </c>
      <c r="AB100" s="50">
        <f t="shared" si="23"/>
        <v>0</v>
      </c>
      <c r="AC100" s="50">
        <f t="shared" si="23"/>
        <v>0</v>
      </c>
      <c r="AD100" s="50">
        <f t="shared" si="23"/>
        <v>0</v>
      </c>
      <c r="AE100" s="50">
        <f t="shared" si="23"/>
        <v>0</v>
      </c>
      <c r="AF100" s="50">
        <f t="shared" si="23"/>
        <v>0</v>
      </c>
      <c r="AG100" s="50">
        <f t="shared" si="23"/>
        <v>0</v>
      </c>
      <c r="AH100" s="50">
        <f t="shared" si="23"/>
        <v>0</v>
      </c>
      <c r="AI100" s="50">
        <f t="shared" si="23"/>
        <v>0</v>
      </c>
      <c r="AJ100" s="50">
        <f t="shared" si="23"/>
        <v>0</v>
      </c>
      <c r="AK100" s="50">
        <f>COUNTIF(F100:AJ100,1)</f>
        <v>0</v>
      </c>
    </row>
    <row r="101" spans="5:37" ht="13.5" hidden="1" customHeight="1">
      <c r="E101" s="48" t="s">
        <v>63</v>
      </c>
      <c r="F101" s="50">
        <f t="shared" si="22"/>
        <v>0</v>
      </c>
      <c r="G101" s="50">
        <f t="shared" si="22"/>
        <v>0</v>
      </c>
      <c r="H101" s="50">
        <f t="shared" si="22"/>
        <v>0</v>
      </c>
      <c r="I101" s="50">
        <f t="shared" si="22"/>
        <v>0</v>
      </c>
      <c r="J101" s="50">
        <f t="shared" si="22"/>
        <v>0</v>
      </c>
      <c r="K101" s="50">
        <f t="shared" si="22"/>
        <v>0</v>
      </c>
      <c r="L101" s="50">
        <f t="shared" si="22"/>
        <v>0</v>
      </c>
      <c r="M101" s="50">
        <f t="shared" si="22"/>
        <v>0</v>
      </c>
      <c r="N101" s="50">
        <f t="shared" si="22"/>
        <v>0</v>
      </c>
      <c r="O101" s="50">
        <f t="shared" si="22"/>
        <v>0</v>
      </c>
      <c r="P101" s="50">
        <f t="shared" si="22"/>
        <v>0</v>
      </c>
      <c r="Q101" s="50">
        <f t="shared" si="22"/>
        <v>0</v>
      </c>
      <c r="R101" s="50">
        <f t="shared" si="22"/>
        <v>0</v>
      </c>
      <c r="S101" s="50">
        <f t="shared" si="22"/>
        <v>0</v>
      </c>
      <c r="T101" s="50">
        <f t="shared" si="22"/>
        <v>0</v>
      </c>
      <c r="U101" s="50">
        <f t="shared" si="22"/>
        <v>0</v>
      </c>
      <c r="V101" s="50">
        <f t="shared" si="23"/>
        <v>0</v>
      </c>
      <c r="W101" s="50">
        <f t="shared" si="23"/>
        <v>0</v>
      </c>
      <c r="X101" s="50">
        <f t="shared" si="23"/>
        <v>0</v>
      </c>
      <c r="Y101" s="50">
        <f t="shared" si="23"/>
        <v>0</v>
      </c>
      <c r="Z101" s="50">
        <f t="shared" si="23"/>
        <v>0</v>
      </c>
      <c r="AA101" s="50">
        <f t="shared" si="23"/>
        <v>0</v>
      </c>
      <c r="AB101" s="50">
        <f t="shared" si="23"/>
        <v>0</v>
      </c>
      <c r="AC101" s="50">
        <f t="shared" si="23"/>
        <v>0</v>
      </c>
      <c r="AD101" s="50">
        <f t="shared" si="23"/>
        <v>0</v>
      </c>
      <c r="AE101" s="50">
        <f t="shared" si="23"/>
        <v>0</v>
      </c>
      <c r="AF101" s="50">
        <f t="shared" si="23"/>
        <v>0</v>
      </c>
      <c r="AG101" s="50">
        <f t="shared" si="23"/>
        <v>0</v>
      </c>
      <c r="AH101" s="50">
        <f t="shared" si="23"/>
        <v>0</v>
      </c>
      <c r="AI101" s="50">
        <f t="shared" si="23"/>
        <v>0</v>
      </c>
      <c r="AJ101" s="50">
        <f t="shared" si="23"/>
        <v>0</v>
      </c>
      <c r="AK101" s="50">
        <f>COUNTIF(F101:AJ101,1)</f>
        <v>0</v>
      </c>
    </row>
    <row r="102" spans="5:37" ht="13.5" hidden="1" customHeight="1">
      <c r="E102" s="48" t="s">
        <v>64</v>
      </c>
      <c r="F102" s="50">
        <f t="shared" si="22"/>
        <v>0</v>
      </c>
      <c r="G102" s="50">
        <f t="shared" si="22"/>
        <v>0</v>
      </c>
      <c r="H102" s="50">
        <f t="shared" si="22"/>
        <v>0</v>
      </c>
      <c r="I102" s="50">
        <f t="shared" si="22"/>
        <v>0</v>
      </c>
      <c r="J102" s="50">
        <f t="shared" si="22"/>
        <v>0</v>
      </c>
      <c r="K102" s="50">
        <f t="shared" si="22"/>
        <v>0</v>
      </c>
      <c r="L102" s="50">
        <f t="shared" si="22"/>
        <v>0</v>
      </c>
      <c r="M102" s="50">
        <f t="shared" si="22"/>
        <v>0</v>
      </c>
      <c r="N102" s="50">
        <f t="shared" si="22"/>
        <v>0</v>
      </c>
      <c r="O102" s="50">
        <f t="shared" si="22"/>
        <v>0</v>
      </c>
      <c r="P102" s="50">
        <f t="shared" si="22"/>
        <v>0</v>
      </c>
      <c r="Q102" s="50">
        <f t="shared" si="22"/>
        <v>0</v>
      </c>
      <c r="R102" s="50">
        <f t="shared" si="22"/>
        <v>0</v>
      </c>
      <c r="S102" s="50">
        <f t="shared" si="22"/>
        <v>0</v>
      </c>
      <c r="T102" s="50">
        <f t="shared" si="22"/>
        <v>0</v>
      </c>
      <c r="U102" s="50">
        <f t="shared" si="22"/>
        <v>0</v>
      </c>
      <c r="V102" s="50">
        <f t="shared" si="23"/>
        <v>0</v>
      </c>
      <c r="W102" s="50">
        <f t="shared" si="23"/>
        <v>0</v>
      </c>
      <c r="X102" s="50">
        <f t="shared" si="23"/>
        <v>0</v>
      </c>
      <c r="Y102" s="50">
        <f t="shared" si="23"/>
        <v>0</v>
      </c>
      <c r="Z102" s="50">
        <f t="shared" si="23"/>
        <v>0</v>
      </c>
      <c r="AA102" s="50">
        <f t="shared" si="23"/>
        <v>0</v>
      </c>
      <c r="AB102" s="50">
        <f t="shared" si="23"/>
        <v>0</v>
      </c>
      <c r="AC102" s="50">
        <f t="shared" si="23"/>
        <v>0</v>
      </c>
      <c r="AD102" s="50">
        <f t="shared" si="23"/>
        <v>0</v>
      </c>
      <c r="AE102" s="50">
        <f t="shared" si="23"/>
        <v>0</v>
      </c>
      <c r="AF102" s="50">
        <f t="shared" si="23"/>
        <v>0</v>
      </c>
      <c r="AG102" s="50">
        <f t="shared" si="23"/>
        <v>0</v>
      </c>
      <c r="AH102" s="50">
        <f t="shared" si="23"/>
        <v>0</v>
      </c>
      <c r="AI102" s="50">
        <f t="shared" si="23"/>
        <v>0</v>
      </c>
      <c r="AJ102" s="50">
        <f t="shared" si="23"/>
        <v>0</v>
      </c>
      <c r="AK102" s="50">
        <f>COUNTIF(F102:AJ102,1)</f>
        <v>0</v>
      </c>
    </row>
    <row r="103" spans="5:37" ht="13.5" hidden="1" customHeight="1">
      <c r="E103" s="48" t="s">
        <v>65</v>
      </c>
      <c r="F103" s="50">
        <f t="shared" si="22"/>
        <v>0</v>
      </c>
      <c r="G103" s="50">
        <f t="shared" si="22"/>
        <v>0</v>
      </c>
      <c r="H103" s="50">
        <f t="shared" si="22"/>
        <v>0</v>
      </c>
      <c r="I103" s="50">
        <f t="shared" si="22"/>
        <v>0</v>
      </c>
      <c r="J103" s="50">
        <f t="shared" si="22"/>
        <v>0</v>
      </c>
      <c r="K103" s="50">
        <f t="shared" si="22"/>
        <v>0</v>
      </c>
      <c r="L103" s="50">
        <f t="shared" si="22"/>
        <v>0</v>
      </c>
      <c r="M103" s="50">
        <f t="shared" si="22"/>
        <v>0</v>
      </c>
      <c r="N103" s="50">
        <f t="shared" si="22"/>
        <v>0</v>
      </c>
      <c r="O103" s="50">
        <f t="shared" si="22"/>
        <v>0</v>
      </c>
      <c r="P103" s="50">
        <f t="shared" si="22"/>
        <v>0</v>
      </c>
      <c r="Q103" s="50">
        <f t="shared" si="22"/>
        <v>0</v>
      </c>
      <c r="R103" s="50">
        <f t="shared" si="22"/>
        <v>0</v>
      </c>
      <c r="S103" s="50">
        <f t="shared" si="22"/>
        <v>0</v>
      </c>
      <c r="T103" s="50">
        <f t="shared" si="22"/>
        <v>0</v>
      </c>
      <c r="U103" s="50">
        <f t="shared" si="22"/>
        <v>0</v>
      </c>
      <c r="V103" s="50">
        <f t="shared" si="23"/>
        <v>0</v>
      </c>
      <c r="W103" s="50">
        <f t="shared" si="23"/>
        <v>0</v>
      </c>
      <c r="X103" s="50">
        <f t="shared" si="23"/>
        <v>0</v>
      </c>
      <c r="Y103" s="50">
        <f t="shared" si="23"/>
        <v>0</v>
      </c>
      <c r="Z103" s="50">
        <f t="shared" si="23"/>
        <v>0</v>
      </c>
      <c r="AA103" s="50">
        <f t="shared" si="23"/>
        <v>0</v>
      </c>
      <c r="AB103" s="50">
        <f t="shared" si="23"/>
        <v>0</v>
      </c>
      <c r="AC103" s="50">
        <f t="shared" si="23"/>
        <v>0</v>
      </c>
      <c r="AD103" s="50">
        <f t="shared" si="23"/>
        <v>0</v>
      </c>
      <c r="AE103" s="50">
        <f t="shared" si="23"/>
        <v>0</v>
      </c>
      <c r="AF103" s="50">
        <f t="shared" si="23"/>
        <v>0</v>
      </c>
      <c r="AG103" s="50">
        <f t="shared" si="23"/>
        <v>0</v>
      </c>
      <c r="AH103" s="50">
        <f t="shared" si="23"/>
        <v>0</v>
      </c>
      <c r="AI103" s="50">
        <f t="shared" si="23"/>
        <v>0</v>
      </c>
      <c r="AJ103" s="50">
        <f t="shared" si="23"/>
        <v>0</v>
      </c>
      <c r="AK103" s="50">
        <f>COUNTIF(F103:AJ103,1)</f>
        <v>0</v>
      </c>
    </row>
    <row r="104" spans="5:37" ht="13.5" hidden="1" customHeight="1">
      <c r="E104" s="48" t="s">
        <v>66</v>
      </c>
      <c r="F104" s="50">
        <f t="shared" si="22"/>
        <v>0</v>
      </c>
      <c r="G104" s="50">
        <f t="shared" si="22"/>
        <v>0</v>
      </c>
      <c r="H104" s="50">
        <f t="shared" si="22"/>
        <v>0</v>
      </c>
      <c r="I104" s="50">
        <f t="shared" si="22"/>
        <v>0</v>
      </c>
      <c r="J104" s="50">
        <f t="shared" si="22"/>
        <v>0</v>
      </c>
      <c r="K104" s="50">
        <f t="shared" si="22"/>
        <v>0</v>
      </c>
      <c r="L104" s="50">
        <f t="shared" si="22"/>
        <v>0</v>
      </c>
      <c r="M104" s="50">
        <f t="shared" si="22"/>
        <v>0</v>
      </c>
      <c r="N104" s="50">
        <f t="shared" si="22"/>
        <v>0</v>
      </c>
      <c r="O104" s="50">
        <f t="shared" si="22"/>
        <v>0</v>
      </c>
      <c r="P104" s="50">
        <f t="shared" si="22"/>
        <v>0</v>
      </c>
      <c r="Q104" s="50">
        <f t="shared" si="22"/>
        <v>0</v>
      </c>
      <c r="R104" s="50">
        <f t="shared" si="22"/>
        <v>0</v>
      </c>
      <c r="S104" s="50">
        <f t="shared" si="22"/>
        <v>0</v>
      </c>
      <c r="T104" s="50">
        <f t="shared" si="22"/>
        <v>0</v>
      </c>
      <c r="U104" s="50">
        <f t="shared" si="22"/>
        <v>0</v>
      </c>
      <c r="V104" s="50">
        <f t="shared" si="23"/>
        <v>0</v>
      </c>
      <c r="W104" s="50">
        <f t="shared" si="23"/>
        <v>0</v>
      </c>
      <c r="X104" s="50">
        <f t="shared" si="23"/>
        <v>0</v>
      </c>
      <c r="Y104" s="50">
        <f t="shared" si="23"/>
        <v>0</v>
      </c>
      <c r="Z104" s="50">
        <f t="shared" si="23"/>
        <v>0</v>
      </c>
      <c r="AA104" s="50">
        <f t="shared" si="23"/>
        <v>0</v>
      </c>
      <c r="AB104" s="50">
        <f t="shared" si="23"/>
        <v>0</v>
      </c>
      <c r="AC104" s="50">
        <f t="shared" si="23"/>
        <v>0</v>
      </c>
      <c r="AD104" s="50">
        <f t="shared" si="23"/>
        <v>0</v>
      </c>
      <c r="AE104" s="50">
        <f t="shared" si="23"/>
        <v>0</v>
      </c>
      <c r="AF104" s="50">
        <f t="shared" si="23"/>
        <v>0</v>
      </c>
      <c r="AG104" s="50">
        <f t="shared" si="23"/>
        <v>0</v>
      </c>
      <c r="AH104" s="50">
        <f t="shared" si="23"/>
        <v>0</v>
      </c>
      <c r="AI104" s="50">
        <f t="shared" si="23"/>
        <v>0</v>
      </c>
      <c r="AJ104" s="50">
        <f t="shared" si="23"/>
        <v>0</v>
      </c>
      <c r="AK104" s="50">
        <f t="shared" si="24"/>
        <v>0</v>
      </c>
    </row>
    <row r="105" spans="5:37" ht="13.5" hidden="1" customHeight="1">
      <c r="E105" s="48" t="s">
        <v>67</v>
      </c>
      <c r="F105" s="50">
        <f t="shared" si="22"/>
        <v>0</v>
      </c>
      <c r="G105" s="50">
        <f t="shared" si="22"/>
        <v>0</v>
      </c>
      <c r="H105" s="50">
        <f t="shared" si="22"/>
        <v>0</v>
      </c>
      <c r="I105" s="50">
        <f t="shared" si="22"/>
        <v>0</v>
      </c>
      <c r="J105" s="50">
        <f t="shared" si="22"/>
        <v>0</v>
      </c>
      <c r="K105" s="50">
        <f t="shared" si="22"/>
        <v>0</v>
      </c>
      <c r="L105" s="50">
        <f t="shared" si="22"/>
        <v>0</v>
      </c>
      <c r="M105" s="50">
        <f t="shared" si="22"/>
        <v>0</v>
      </c>
      <c r="N105" s="50">
        <f t="shared" si="22"/>
        <v>0</v>
      </c>
      <c r="O105" s="50">
        <f t="shared" si="22"/>
        <v>0</v>
      </c>
      <c r="P105" s="50">
        <f t="shared" si="22"/>
        <v>0</v>
      </c>
      <c r="Q105" s="50">
        <f t="shared" si="22"/>
        <v>0</v>
      </c>
      <c r="R105" s="50">
        <f t="shared" si="22"/>
        <v>0</v>
      </c>
      <c r="S105" s="50">
        <f t="shared" si="22"/>
        <v>0</v>
      </c>
      <c r="T105" s="50">
        <f t="shared" si="22"/>
        <v>0</v>
      </c>
      <c r="U105" s="50">
        <f t="shared" si="22"/>
        <v>0</v>
      </c>
      <c r="V105" s="50">
        <f t="shared" si="23"/>
        <v>0</v>
      </c>
      <c r="W105" s="50">
        <f t="shared" si="23"/>
        <v>0</v>
      </c>
      <c r="X105" s="50">
        <f t="shared" si="23"/>
        <v>0</v>
      </c>
      <c r="Y105" s="50">
        <f t="shared" si="23"/>
        <v>0</v>
      </c>
      <c r="Z105" s="50">
        <f t="shared" si="23"/>
        <v>0</v>
      </c>
      <c r="AA105" s="50">
        <f t="shared" si="23"/>
        <v>0</v>
      </c>
      <c r="AB105" s="50">
        <f t="shared" si="23"/>
        <v>0</v>
      </c>
      <c r="AC105" s="50">
        <f t="shared" si="23"/>
        <v>0</v>
      </c>
      <c r="AD105" s="50">
        <f t="shared" si="23"/>
        <v>0</v>
      </c>
      <c r="AE105" s="50">
        <f t="shared" si="23"/>
        <v>0</v>
      </c>
      <c r="AF105" s="50">
        <f t="shared" si="23"/>
        <v>0</v>
      </c>
      <c r="AG105" s="50">
        <f t="shared" si="23"/>
        <v>0</v>
      </c>
      <c r="AH105" s="50">
        <f t="shared" si="23"/>
        <v>0</v>
      </c>
      <c r="AI105" s="50">
        <f t="shared" si="23"/>
        <v>0</v>
      </c>
      <c r="AJ105" s="50">
        <f t="shared" si="23"/>
        <v>0</v>
      </c>
      <c r="AK105" s="50">
        <f t="shared" si="24"/>
        <v>0</v>
      </c>
    </row>
    <row r="106" spans="5:37" ht="13.5" hidden="1" customHeight="1">
      <c r="E106" s="48" t="s">
        <v>68</v>
      </c>
      <c r="F106" s="50">
        <f t="shared" si="22"/>
        <v>0</v>
      </c>
      <c r="G106" s="50">
        <f t="shared" si="22"/>
        <v>0</v>
      </c>
      <c r="H106" s="50">
        <f t="shared" si="22"/>
        <v>0</v>
      </c>
      <c r="I106" s="50">
        <f t="shared" si="22"/>
        <v>0</v>
      </c>
      <c r="J106" s="50">
        <f t="shared" si="22"/>
        <v>0</v>
      </c>
      <c r="K106" s="50">
        <f t="shared" si="22"/>
        <v>0</v>
      </c>
      <c r="L106" s="50">
        <f t="shared" si="22"/>
        <v>0</v>
      </c>
      <c r="M106" s="50">
        <f t="shared" si="22"/>
        <v>0</v>
      </c>
      <c r="N106" s="50">
        <f t="shared" si="22"/>
        <v>0</v>
      </c>
      <c r="O106" s="50">
        <f t="shared" si="22"/>
        <v>0</v>
      </c>
      <c r="P106" s="50">
        <f t="shared" si="22"/>
        <v>0</v>
      </c>
      <c r="Q106" s="50">
        <f t="shared" si="22"/>
        <v>0</v>
      </c>
      <c r="R106" s="50">
        <f t="shared" si="22"/>
        <v>0</v>
      </c>
      <c r="S106" s="50">
        <f t="shared" si="22"/>
        <v>0</v>
      </c>
      <c r="T106" s="50">
        <f t="shared" si="22"/>
        <v>0</v>
      </c>
      <c r="U106" s="50">
        <f t="shared" ref="U106:AJ106" si="25">IF(COUNTIF(V$11:V$30,$E106)=0,0,1)</f>
        <v>0</v>
      </c>
      <c r="V106" s="50">
        <f t="shared" si="25"/>
        <v>0</v>
      </c>
      <c r="W106" s="50">
        <f t="shared" si="25"/>
        <v>0</v>
      </c>
      <c r="X106" s="50">
        <f t="shared" si="25"/>
        <v>0</v>
      </c>
      <c r="Y106" s="50">
        <f t="shared" si="25"/>
        <v>0</v>
      </c>
      <c r="Z106" s="50">
        <f t="shared" si="25"/>
        <v>0</v>
      </c>
      <c r="AA106" s="50">
        <f t="shared" si="25"/>
        <v>0</v>
      </c>
      <c r="AB106" s="50">
        <f t="shared" si="25"/>
        <v>0</v>
      </c>
      <c r="AC106" s="50">
        <f t="shared" si="25"/>
        <v>0</v>
      </c>
      <c r="AD106" s="50">
        <f t="shared" si="25"/>
        <v>0</v>
      </c>
      <c r="AE106" s="50">
        <f t="shared" si="25"/>
        <v>0</v>
      </c>
      <c r="AF106" s="50">
        <f t="shared" si="25"/>
        <v>0</v>
      </c>
      <c r="AG106" s="50">
        <f t="shared" si="25"/>
        <v>0</v>
      </c>
      <c r="AH106" s="50">
        <f t="shared" si="25"/>
        <v>0</v>
      </c>
      <c r="AI106" s="50">
        <f t="shared" si="25"/>
        <v>0</v>
      </c>
      <c r="AJ106" s="50">
        <f t="shared" si="25"/>
        <v>0</v>
      </c>
      <c r="AK106" s="50">
        <f t="shared" si="24"/>
        <v>0</v>
      </c>
    </row>
    <row r="107" spans="5:37" ht="13.5" customHeight="1"/>
  </sheetData>
  <sheetProtection formatCells="0"/>
  <mergeCells count="504">
    <mergeCell ref="BF37:BF38"/>
    <mergeCell ref="BF39:BF40"/>
    <mergeCell ref="BF41:BF42"/>
    <mergeCell ref="BF43:BF44"/>
    <mergeCell ref="BF45:BF46"/>
    <mergeCell ref="BF47:BF48"/>
    <mergeCell ref="BF49:BF50"/>
    <mergeCell ref="BF51:BF52"/>
    <mergeCell ref="BF53:BF54"/>
    <mergeCell ref="BF3:BG3"/>
    <mergeCell ref="BF5:BG5"/>
    <mergeCell ref="BF7:BF8"/>
    <mergeCell ref="BF9:BF10"/>
    <mergeCell ref="BF11:BF12"/>
    <mergeCell ref="BF13:BF14"/>
    <mergeCell ref="BF15:BF16"/>
    <mergeCell ref="BF17:BF18"/>
    <mergeCell ref="BF19:BF20"/>
    <mergeCell ref="AR63:AT63"/>
    <mergeCell ref="AR55:AT56"/>
    <mergeCell ref="AU55:AU56"/>
    <mergeCell ref="AV55:AV56"/>
    <mergeCell ref="AW55:AW56"/>
    <mergeCell ref="AX55:AX56"/>
    <mergeCell ref="AY55:AY56"/>
    <mergeCell ref="AZ55:AZ56"/>
    <mergeCell ref="AZ53:AZ54"/>
    <mergeCell ref="AR62:AT62"/>
    <mergeCell ref="BA53:BA54"/>
    <mergeCell ref="BB53:BB54"/>
    <mergeCell ref="BC53:BC54"/>
    <mergeCell ref="BD53:BD54"/>
    <mergeCell ref="BE53:BE54"/>
    <mergeCell ref="BG53:BG54"/>
    <mergeCell ref="AT51:AT52"/>
    <mergeCell ref="AU51:AU52"/>
    <mergeCell ref="AV51:AV52"/>
    <mergeCell ref="AW51:AW52"/>
    <mergeCell ref="AX51:AX52"/>
    <mergeCell ref="AY51:AY52"/>
    <mergeCell ref="AZ51:AZ52"/>
    <mergeCell ref="BA51:BA52"/>
    <mergeCell ref="BB51:BB52"/>
    <mergeCell ref="BC51:BC52"/>
    <mergeCell ref="BD51:BD52"/>
    <mergeCell ref="BE51:BE52"/>
    <mergeCell ref="BG51:BG52"/>
    <mergeCell ref="BD57:BD58"/>
    <mergeCell ref="BE57:BE58"/>
    <mergeCell ref="BG57:BG58"/>
    <mergeCell ref="AZ57:AZ58"/>
    <mergeCell ref="BA57:BA58"/>
    <mergeCell ref="BB57:BB58"/>
    <mergeCell ref="BC57:BC58"/>
    <mergeCell ref="BA55:BA56"/>
    <mergeCell ref="BB55:BB56"/>
    <mergeCell ref="BC55:BC56"/>
    <mergeCell ref="BD55:BD56"/>
    <mergeCell ref="BE55:BE56"/>
    <mergeCell ref="BG55:BG56"/>
    <mergeCell ref="BF55:BF56"/>
    <mergeCell ref="BF57:BF58"/>
    <mergeCell ref="C50:F50"/>
    <mergeCell ref="AR59:AT59"/>
    <mergeCell ref="A52:E55"/>
    <mergeCell ref="W52:Y52"/>
    <mergeCell ref="AR60:AT60"/>
    <mergeCell ref="W53:Y53"/>
    <mergeCell ref="AR61:AT61"/>
    <mergeCell ref="AX57:AX58"/>
    <mergeCell ref="AY57:AY58"/>
    <mergeCell ref="AS49:AS50"/>
    <mergeCell ref="AT49:AT50"/>
    <mergeCell ref="AU49:AU50"/>
    <mergeCell ref="AV49:AV50"/>
    <mergeCell ref="AW49:AW50"/>
    <mergeCell ref="W54:Y54"/>
    <mergeCell ref="AS53:AS54"/>
    <mergeCell ref="AT53:AT54"/>
    <mergeCell ref="AU53:AU54"/>
    <mergeCell ref="AV53:AV54"/>
    <mergeCell ref="AW53:AW54"/>
    <mergeCell ref="AX53:AX54"/>
    <mergeCell ref="AY53:AY54"/>
    <mergeCell ref="W55:Y55"/>
    <mergeCell ref="BE47:BE48"/>
    <mergeCell ref="BG47:BG48"/>
    <mergeCell ref="C48:D48"/>
    <mergeCell ref="C49:D49"/>
    <mergeCell ref="AR57:AT58"/>
    <mergeCell ref="AU57:AU58"/>
    <mergeCell ref="AV57:AV58"/>
    <mergeCell ref="AW57:AW58"/>
    <mergeCell ref="AW47:AW48"/>
    <mergeCell ref="AX47:AX48"/>
    <mergeCell ref="AY47:AY48"/>
    <mergeCell ref="AZ47:AZ48"/>
    <mergeCell ref="BA47:BA48"/>
    <mergeCell ref="BB47:BB48"/>
    <mergeCell ref="AX49:AX50"/>
    <mergeCell ref="AY49:AY50"/>
    <mergeCell ref="AZ49:AZ50"/>
    <mergeCell ref="BA49:BA50"/>
    <mergeCell ref="BB49:BB50"/>
    <mergeCell ref="BC49:BC50"/>
    <mergeCell ref="BD49:BD50"/>
    <mergeCell ref="BE49:BE50"/>
    <mergeCell ref="BG49:BG50"/>
    <mergeCell ref="AS51:AS52"/>
    <mergeCell ref="BC45:BC46"/>
    <mergeCell ref="BD45:BD46"/>
    <mergeCell ref="BE45:BE46"/>
    <mergeCell ref="BG45:BG46"/>
    <mergeCell ref="C46:D46"/>
    <mergeCell ref="C47:D47"/>
    <mergeCell ref="AS47:AS48"/>
    <mergeCell ref="AT47:AT48"/>
    <mergeCell ref="AU47:AU48"/>
    <mergeCell ref="AV47:AV48"/>
    <mergeCell ref="AW45:AW46"/>
    <mergeCell ref="AX45:AX46"/>
    <mergeCell ref="AY45:AY46"/>
    <mergeCell ref="AZ45:AZ46"/>
    <mergeCell ref="BA45:BA46"/>
    <mergeCell ref="BB45:BB46"/>
    <mergeCell ref="AN45:AN47"/>
    <mergeCell ref="AO45:AO47"/>
    <mergeCell ref="AS45:AS46"/>
    <mergeCell ref="AT45:AT46"/>
    <mergeCell ref="AU45:AU46"/>
    <mergeCell ref="AV45:AV46"/>
    <mergeCell ref="BC47:BC48"/>
    <mergeCell ref="BD47:BD48"/>
    <mergeCell ref="BD43:BD44"/>
    <mergeCell ref="BE43:BE44"/>
    <mergeCell ref="BG43:BG44"/>
    <mergeCell ref="C44:D44"/>
    <mergeCell ref="AV43:AV44"/>
    <mergeCell ref="AW43:AW44"/>
    <mergeCell ref="AX43:AX44"/>
    <mergeCell ref="AY43:AY44"/>
    <mergeCell ref="AZ43:AZ44"/>
    <mergeCell ref="BA43:BA44"/>
    <mergeCell ref="BE41:BE42"/>
    <mergeCell ref="BG41:BG42"/>
    <mergeCell ref="C42:D42"/>
    <mergeCell ref="AM42:AM44"/>
    <mergeCell ref="AN42:AN44"/>
    <mergeCell ref="AO42:AO44"/>
    <mergeCell ref="C43:D43"/>
    <mergeCell ref="AS43:AS44"/>
    <mergeCell ref="AT43:AT44"/>
    <mergeCell ref="AU43:AU44"/>
    <mergeCell ref="AY41:AY42"/>
    <mergeCell ref="AZ41:AZ42"/>
    <mergeCell ref="BA41:BA42"/>
    <mergeCell ref="BB41:BB42"/>
    <mergeCell ref="BC41:BC42"/>
    <mergeCell ref="BD41:BD42"/>
    <mergeCell ref="AS41:AS42"/>
    <mergeCell ref="AT41:AT42"/>
    <mergeCell ref="AU41:AU42"/>
    <mergeCell ref="AV41:AV42"/>
    <mergeCell ref="AW41:AW42"/>
    <mergeCell ref="AX41:AX42"/>
    <mergeCell ref="BB43:BB44"/>
    <mergeCell ref="BC43:BC44"/>
    <mergeCell ref="BA39:BA40"/>
    <mergeCell ref="BB39:BB40"/>
    <mergeCell ref="BC39:BC40"/>
    <mergeCell ref="BD39:BD40"/>
    <mergeCell ref="BE39:BE40"/>
    <mergeCell ref="BG39:BG40"/>
    <mergeCell ref="AU39:AU40"/>
    <mergeCell ref="AV39:AV40"/>
    <mergeCell ref="AW39:AW40"/>
    <mergeCell ref="AX39:AX40"/>
    <mergeCell ref="AY39:AY40"/>
    <mergeCell ref="AZ39:AZ40"/>
    <mergeCell ref="BE37:BE38"/>
    <mergeCell ref="BG37:BG38"/>
    <mergeCell ref="C38:D38"/>
    <mergeCell ref="C39:D39"/>
    <mergeCell ref="AM39:AM41"/>
    <mergeCell ref="AN39:AN41"/>
    <mergeCell ref="AO39:AO41"/>
    <mergeCell ref="AR39:AR48"/>
    <mergeCell ref="AS39:AS40"/>
    <mergeCell ref="AT39:AT40"/>
    <mergeCell ref="AY37:AY38"/>
    <mergeCell ref="AZ37:AZ38"/>
    <mergeCell ref="BA37:BA38"/>
    <mergeCell ref="BB37:BB38"/>
    <mergeCell ref="BC37:BC38"/>
    <mergeCell ref="BD37:BD38"/>
    <mergeCell ref="AS37:AS38"/>
    <mergeCell ref="AT37:AT38"/>
    <mergeCell ref="AU37:AU38"/>
    <mergeCell ref="AV37:AV38"/>
    <mergeCell ref="AW37:AW38"/>
    <mergeCell ref="AX37:AX38"/>
    <mergeCell ref="AL36:AL47"/>
    <mergeCell ref="AM36:AM38"/>
    <mergeCell ref="BB35:BB36"/>
    <mergeCell ref="BC35:BC36"/>
    <mergeCell ref="BD35:BD36"/>
    <mergeCell ref="BE35:BE36"/>
    <mergeCell ref="BG35:BG36"/>
    <mergeCell ref="AU35:AU36"/>
    <mergeCell ref="AV35:AV36"/>
    <mergeCell ref="AW35:AW36"/>
    <mergeCell ref="AX35:AX36"/>
    <mergeCell ref="AY35:AY36"/>
    <mergeCell ref="AZ35:AZ36"/>
    <mergeCell ref="BA35:BA36"/>
    <mergeCell ref="BF35:BF36"/>
    <mergeCell ref="A35:B36"/>
    <mergeCell ref="C35:D36"/>
    <mergeCell ref="E35:E36"/>
    <mergeCell ref="F35:F36"/>
    <mergeCell ref="G35:AK35"/>
    <mergeCell ref="AS35:AS36"/>
    <mergeCell ref="AT35:AT36"/>
    <mergeCell ref="AX33:AX34"/>
    <mergeCell ref="AY33:AY34"/>
    <mergeCell ref="AN36:AN38"/>
    <mergeCell ref="AO36:AO38"/>
    <mergeCell ref="A37:B50"/>
    <mergeCell ref="C37:D37"/>
    <mergeCell ref="C40:D40"/>
    <mergeCell ref="C41:D41"/>
    <mergeCell ref="C45:D45"/>
    <mergeCell ref="AM45:AM47"/>
    <mergeCell ref="A33:F33"/>
    <mergeCell ref="AS33:AS34"/>
    <mergeCell ref="AT33:AT34"/>
    <mergeCell ref="AU33:AU34"/>
    <mergeCell ref="AV33:AV34"/>
    <mergeCell ref="AW33:AW34"/>
    <mergeCell ref="AR49:AR54"/>
    <mergeCell ref="AS27:AS28"/>
    <mergeCell ref="AT27:AT28"/>
    <mergeCell ref="AU27:AU28"/>
    <mergeCell ref="AV27:AV28"/>
    <mergeCell ref="AW27:AW28"/>
    <mergeCell ref="AX27:AX28"/>
    <mergeCell ref="AY27:AY28"/>
    <mergeCell ref="AZ27:AZ28"/>
    <mergeCell ref="AS23:AS24"/>
    <mergeCell ref="AT23:AT24"/>
    <mergeCell ref="AU23:AU24"/>
    <mergeCell ref="AV23:AV24"/>
    <mergeCell ref="AW23:AW24"/>
    <mergeCell ref="AZ33:AZ34"/>
    <mergeCell ref="B31:F31"/>
    <mergeCell ref="AS31:AS32"/>
    <mergeCell ref="AT31:AT32"/>
    <mergeCell ref="AU31:AU32"/>
    <mergeCell ref="AV31:AV32"/>
    <mergeCell ref="AW31:AW32"/>
    <mergeCell ref="AW29:AW30"/>
    <mergeCell ref="AX29:AX30"/>
    <mergeCell ref="AY29:AY30"/>
    <mergeCell ref="A32:F32"/>
    <mergeCell ref="AR29:AR38"/>
    <mergeCell ref="AS29:AS30"/>
    <mergeCell ref="AT29:AT30"/>
    <mergeCell ref="AU29:AU30"/>
    <mergeCell ref="AV29:AV30"/>
    <mergeCell ref="AX31:AX32"/>
    <mergeCell ref="AY31:AY32"/>
    <mergeCell ref="AZ31:AZ32"/>
    <mergeCell ref="A11:A31"/>
    <mergeCell ref="AS11:AS12"/>
    <mergeCell ref="AT11:AT12"/>
    <mergeCell ref="AU11:AU12"/>
    <mergeCell ref="AV11:AV12"/>
    <mergeCell ref="AZ29:AZ30"/>
    <mergeCell ref="BA29:BA30"/>
    <mergeCell ref="BB29:BB30"/>
    <mergeCell ref="BD31:BD32"/>
    <mergeCell ref="BE31:BE32"/>
    <mergeCell ref="BG31:BG32"/>
    <mergeCell ref="BA31:BA32"/>
    <mergeCell ref="BB31:BB32"/>
    <mergeCell ref="BC31:BC32"/>
    <mergeCell ref="BF29:BF30"/>
    <mergeCell ref="BF31:BF32"/>
    <mergeCell ref="BD33:BD34"/>
    <mergeCell ref="BE33:BE34"/>
    <mergeCell ref="BG33:BG34"/>
    <mergeCell ref="BA33:BA34"/>
    <mergeCell ref="BB33:BB34"/>
    <mergeCell ref="BC33:BC34"/>
    <mergeCell ref="BB25:BB26"/>
    <mergeCell ref="BC25:BC26"/>
    <mergeCell ref="BD25:BD26"/>
    <mergeCell ref="BE25:BE26"/>
    <mergeCell ref="BB27:BB28"/>
    <mergeCell ref="BC27:BC28"/>
    <mergeCell ref="BD27:BD28"/>
    <mergeCell ref="BE27:BE28"/>
    <mergeCell ref="BG27:BG28"/>
    <mergeCell ref="BA27:BA28"/>
    <mergeCell ref="BC29:BC30"/>
    <mergeCell ref="BD29:BD30"/>
    <mergeCell ref="BE29:BE30"/>
    <mergeCell ref="BG29:BG30"/>
    <mergeCell ref="BF25:BF26"/>
    <mergeCell ref="BF27:BF28"/>
    <mergeCell ref="BF33:BF34"/>
    <mergeCell ref="BD23:BD24"/>
    <mergeCell ref="BE23:BE24"/>
    <mergeCell ref="BG23:BG24"/>
    <mergeCell ref="AS25:AS26"/>
    <mergeCell ref="AT25:AT26"/>
    <mergeCell ref="AU25:AU26"/>
    <mergeCell ref="AV25:AV26"/>
    <mergeCell ref="AW25:AW26"/>
    <mergeCell ref="AX25:AX26"/>
    <mergeCell ref="AY25:AY26"/>
    <mergeCell ref="AX23:AX24"/>
    <mergeCell ref="AY23:AY24"/>
    <mergeCell ref="AZ23:AZ24"/>
    <mergeCell ref="BA23:BA24"/>
    <mergeCell ref="BB23:BB24"/>
    <mergeCell ref="BC23:BC24"/>
    <mergeCell ref="BG25:BG26"/>
    <mergeCell ref="AZ25:AZ26"/>
    <mergeCell ref="BA25:BA26"/>
    <mergeCell ref="BF23:BF24"/>
    <mergeCell ref="BB19:BB20"/>
    <mergeCell ref="BC19:BC20"/>
    <mergeCell ref="BD19:BD20"/>
    <mergeCell ref="BE19:BE20"/>
    <mergeCell ref="BB21:BB22"/>
    <mergeCell ref="BC21:BC22"/>
    <mergeCell ref="BD21:BD22"/>
    <mergeCell ref="BE21:BE22"/>
    <mergeCell ref="BG21:BG22"/>
    <mergeCell ref="BF21:BF22"/>
    <mergeCell ref="AT21:AT22"/>
    <mergeCell ref="AU21:AU22"/>
    <mergeCell ref="AV21:AV22"/>
    <mergeCell ref="AW21:AW22"/>
    <mergeCell ref="AX21:AX22"/>
    <mergeCell ref="AY21:AY22"/>
    <mergeCell ref="AZ21:AZ22"/>
    <mergeCell ref="BA21:BA22"/>
    <mergeCell ref="AZ19:AZ20"/>
    <mergeCell ref="BA19:BA20"/>
    <mergeCell ref="BE17:BE18"/>
    <mergeCell ref="BG17:BG18"/>
    <mergeCell ref="AR19:AR28"/>
    <mergeCell ref="AS19:AS20"/>
    <mergeCell ref="AT19:AT20"/>
    <mergeCell ref="AU19:AU20"/>
    <mergeCell ref="AV19:AV20"/>
    <mergeCell ref="AW19:AW20"/>
    <mergeCell ref="AX19:AX20"/>
    <mergeCell ref="AY19:AY20"/>
    <mergeCell ref="AY17:AY18"/>
    <mergeCell ref="AZ17:AZ18"/>
    <mergeCell ref="BA17:BA18"/>
    <mergeCell ref="BB17:BB18"/>
    <mergeCell ref="BC17:BC18"/>
    <mergeCell ref="BD17:BD18"/>
    <mergeCell ref="AS17:AS18"/>
    <mergeCell ref="AT17:AT18"/>
    <mergeCell ref="AU17:AU18"/>
    <mergeCell ref="AV17:AV18"/>
    <mergeCell ref="AW17:AW18"/>
    <mergeCell ref="AX17:AX18"/>
    <mergeCell ref="BG19:BG20"/>
    <mergeCell ref="AS21:AS22"/>
    <mergeCell ref="BI11:BL11"/>
    <mergeCell ref="BN12:BN15"/>
    <mergeCell ref="BD13:BD14"/>
    <mergeCell ref="BE13:BE14"/>
    <mergeCell ref="BO12:BO15"/>
    <mergeCell ref="BE15:BE16"/>
    <mergeCell ref="BG15:BG16"/>
    <mergeCell ref="AX11:AX12"/>
    <mergeCell ref="AY11:AY12"/>
    <mergeCell ref="AZ11:AZ12"/>
    <mergeCell ref="BA11:BA12"/>
    <mergeCell ref="BB11:BB12"/>
    <mergeCell ref="BC11:BC12"/>
    <mergeCell ref="BG13:BG14"/>
    <mergeCell ref="AZ13:AZ14"/>
    <mergeCell ref="BA13:BA14"/>
    <mergeCell ref="BB13:BB14"/>
    <mergeCell ref="AZ15:AZ16"/>
    <mergeCell ref="BA15:BA16"/>
    <mergeCell ref="BB15:BB16"/>
    <mergeCell ref="AX15:AX16"/>
    <mergeCell ref="AX13:AX14"/>
    <mergeCell ref="AY13:AY14"/>
    <mergeCell ref="AY15:AY16"/>
    <mergeCell ref="AU13:AU14"/>
    <mergeCell ref="AV13:AV14"/>
    <mergeCell ref="AT7:AT8"/>
    <mergeCell ref="AU7:AU8"/>
    <mergeCell ref="AV7:AV8"/>
    <mergeCell ref="BE9:BE10"/>
    <mergeCell ref="BG9:BG10"/>
    <mergeCell ref="BD11:BD12"/>
    <mergeCell ref="BE11:BE12"/>
    <mergeCell ref="BG11:BG12"/>
    <mergeCell ref="AW7:AW8"/>
    <mergeCell ref="AX7:AX8"/>
    <mergeCell ref="BI9:BJ9"/>
    <mergeCell ref="AY7:AY8"/>
    <mergeCell ref="AZ7:AZ8"/>
    <mergeCell ref="BA7:BA8"/>
    <mergeCell ref="BB7:BB8"/>
    <mergeCell ref="BC7:BC8"/>
    <mergeCell ref="BD7:BD8"/>
    <mergeCell ref="AS7:AS8"/>
    <mergeCell ref="BC15:BC16"/>
    <mergeCell ref="BD15:BD16"/>
    <mergeCell ref="BC13:BC14"/>
    <mergeCell ref="BA9:BA10"/>
    <mergeCell ref="BB9:BB10"/>
    <mergeCell ref="BC9:BC10"/>
    <mergeCell ref="BD9:BD10"/>
    <mergeCell ref="AW11:AW12"/>
    <mergeCell ref="AS15:AS16"/>
    <mergeCell ref="AT15:AT16"/>
    <mergeCell ref="AU15:AU16"/>
    <mergeCell ref="AV15:AV16"/>
    <mergeCell ref="AW15:AW16"/>
    <mergeCell ref="AW13:AW14"/>
    <mergeCell ref="AS13:AS14"/>
    <mergeCell ref="AT13:AT14"/>
    <mergeCell ref="T7:T10"/>
    <mergeCell ref="U7:U10"/>
    <mergeCell ref="V7:V10"/>
    <mergeCell ref="W7:W10"/>
    <mergeCell ref="X7:X10"/>
    <mergeCell ref="AN7:AN10"/>
    <mergeCell ref="AO7:AO10"/>
    <mergeCell ref="AR7:AR8"/>
    <mergeCell ref="CF8:CF10"/>
    <mergeCell ref="AR9:AR18"/>
    <mergeCell ref="AS9:AS10"/>
    <mergeCell ref="AT9:AT10"/>
    <mergeCell ref="AU9:AU10"/>
    <mergeCell ref="AV9:AV10"/>
    <mergeCell ref="AW9:AW10"/>
    <mergeCell ref="AX9:AX10"/>
    <mergeCell ref="AY9:AY10"/>
    <mergeCell ref="AZ9:AZ10"/>
    <mergeCell ref="BE7:BE8"/>
    <mergeCell ref="BG7:BG8"/>
    <mergeCell ref="CB8:CB10"/>
    <mergeCell ref="CC8:CC10"/>
    <mergeCell ref="CD8:CD10"/>
    <mergeCell ref="CE8:CE10"/>
    <mergeCell ref="AF7:AF10"/>
    <mergeCell ref="AG7:AG10"/>
    <mergeCell ref="AH7:AH10"/>
    <mergeCell ref="AI7:AI10"/>
    <mergeCell ref="AJ7:AJ10"/>
    <mergeCell ref="AA7:AA10"/>
    <mergeCell ref="AB7:AB10"/>
    <mergeCell ref="AC7:AC10"/>
    <mergeCell ref="AD7:AD10"/>
    <mergeCell ref="A1:E1"/>
    <mergeCell ref="AN1:AO1"/>
    <mergeCell ref="AV1:AV2"/>
    <mergeCell ref="AW1:AW2"/>
    <mergeCell ref="AN2:AO3"/>
    <mergeCell ref="A3:G5"/>
    <mergeCell ref="H3:Z5"/>
    <mergeCell ref="AS3:AV5"/>
    <mergeCell ref="AW3:BB5"/>
    <mergeCell ref="AM5:AO5"/>
    <mergeCell ref="AB5:AD5"/>
    <mergeCell ref="AE5:AK5"/>
    <mergeCell ref="AK7:AK10"/>
    <mergeCell ref="AL7:AL10"/>
    <mergeCell ref="AM7:AM10"/>
    <mergeCell ref="A7:B10"/>
    <mergeCell ref="C7:C10"/>
    <mergeCell ref="D7:D10"/>
    <mergeCell ref="E7:E10"/>
    <mergeCell ref="F7:F10"/>
    <mergeCell ref="M7:M10"/>
    <mergeCell ref="N7:N10"/>
    <mergeCell ref="O7:O10"/>
    <mergeCell ref="P7:P10"/>
    <mergeCell ref="Q7:Q10"/>
    <mergeCell ref="R7:R10"/>
    <mergeCell ref="G7:G10"/>
    <mergeCell ref="H7:H10"/>
    <mergeCell ref="I7:I10"/>
    <mergeCell ref="J7:J10"/>
    <mergeCell ref="K7:K10"/>
    <mergeCell ref="L7:L10"/>
    <mergeCell ref="Y7:Y10"/>
    <mergeCell ref="S7:S10"/>
    <mergeCell ref="Z7:Z10"/>
    <mergeCell ref="AE7:AE10"/>
  </mergeCells>
  <phoneticPr fontId="5"/>
  <conditionalFormatting sqref="B11:B30">
    <cfRule type="containsBlanks" dxfId="82" priority="24" stopIfTrue="1">
      <formula>LEN(TRIM(B11))=0</formula>
    </cfRule>
  </conditionalFormatting>
  <conditionalFormatting sqref="E11:AK30 F37:AK49">
    <cfRule type="containsBlanks" dxfId="81" priority="16" stopIfTrue="1">
      <formula>LEN(TRIM(E11))=0</formula>
    </cfRule>
  </conditionalFormatting>
  <conditionalFormatting sqref="G53:V53">
    <cfRule type="containsBlanks" dxfId="80" priority="22" stopIfTrue="1">
      <formula>LEN(TRIM(G53))=0</formula>
    </cfRule>
  </conditionalFormatting>
  <conditionalFormatting sqref="G7:AK10 G36:AK36">
    <cfRule type="expression" dxfId="78" priority="13" stopIfTrue="1">
      <formula>WEEKDAY(G7,1)=1</formula>
    </cfRule>
    <cfRule type="expression" dxfId="77" priority="14" stopIfTrue="1">
      <formula>WEEKDAY(G7,1)=7</formula>
    </cfRule>
  </conditionalFormatting>
  <conditionalFormatting sqref="G33:AK33">
    <cfRule type="containsBlanks" dxfId="76" priority="15" stopIfTrue="1">
      <formula>LEN(TRIM(G33))=0</formula>
    </cfRule>
  </conditionalFormatting>
  <conditionalFormatting sqref="AE5 AM5">
    <cfRule type="containsBlanks" dxfId="75" priority="19" stopIfTrue="1">
      <formula>LEN(TRIM(AE5))=0</formula>
    </cfRule>
  </conditionalFormatting>
  <conditionalFormatting sqref="AS9:AS54 AU9:AU54">
    <cfRule type="containsBlanks" dxfId="74" priority="6">
      <formula>LEN(TRIM(AS9))=0</formula>
    </cfRule>
  </conditionalFormatting>
  <conditionalFormatting sqref="AW1:AW2">
    <cfRule type="containsBlanks" dxfId="73" priority="17" stopIfTrue="1">
      <formula>LEN(TRIM(AW1))=0</formula>
    </cfRule>
  </conditionalFormatting>
  <conditionalFormatting sqref="AZ9:AZ28 BB9:BB28 AV9:AV54 BG9:BG54 AX19:AX48 BD19:BE48">
    <cfRule type="containsBlanks" dxfId="72" priority="5">
      <formula>LEN(TRIM(AV9))=0</formula>
    </cfRule>
  </conditionalFormatting>
  <conditionalFormatting sqref="BC19:BC28">
    <cfRule type="containsBlanks" dxfId="71" priority="3" stopIfTrue="1">
      <formula>LEN(TRIM(BC19))=0</formula>
    </cfRule>
  </conditionalFormatting>
  <conditionalFormatting sqref="BF3 BF5">
    <cfRule type="containsBlanks" dxfId="70" priority="4">
      <formula>LEN(TRIM(BF3))=0</formula>
    </cfRule>
  </conditionalFormatting>
  <conditionalFormatting sqref="BF49:BF54">
    <cfRule type="containsBlanks" dxfId="69" priority="2">
      <formula>LEN(TRIM(BF49))=0</formula>
    </cfRule>
  </conditionalFormatting>
  <dataValidations count="5">
    <dataValidation type="list" allowBlank="1" showInputMessage="1" showErrorMessage="1" sqref="B11:B30" xr:uid="{00000000-0002-0000-0400-000000000000}">
      <formula1>"TR,FW1,FW2,FW3,多能工"</formula1>
    </dataValidation>
    <dataValidation type="whole" operator="lessThanOrEqual" allowBlank="1" showInputMessage="1" showErrorMessage="1" error="月当たりの上限額は２万円となります。_x000a_（男性研修生は対象外）" sqref="BE983066:BF983095 BE65562:BF65591 BE131098:BF131127 BE196634:BF196663 BE262170:BF262199 BE327706:BF327735 BE393242:BF393271 BE458778:BF458807 BE524314:BF524343 BE589850:BF589879 BE655386:BF655415 BE720922:BF720951 BE786458:BF786487 BE851994:BF852023 BE917530:BF917559" xr:uid="{00000000-0002-0000-0400-000001000000}">
      <formula1>20000</formula1>
    </dataValidation>
    <dataValidation type="list" allowBlank="1" showInputMessage="1" showErrorMessage="1" sqref="WWP983084:WXT983096 KE37:LI49 UA37:VE49 ADW37:AFA49 ANS37:AOW49 AXO37:AYS49 BHK37:BIO49 BRG37:BSK49 CBC37:CCG49 CKY37:CMC49 CUU37:CVY49 DEQ37:DFU49 DOM37:DPQ49 DYI37:DZM49 EIE37:EJI49 ESA37:ETE49 FBW37:FDA49 FLS37:FMW49 FVO37:FWS49 GFK37:GGO49 GPG37:GQK49 GZC37:HAG49 HIY37:HKC49 HSU37:HTY49 ICQ37:IDU49 IMM37:INQ49 IWI37:IXM49 JGE37:JHI49 JQA37:JRE49 JZW37:KBA49 KJS37:KKW49 KTO37:KUS49 LDK37:LEO49 LNG37:LOK49 LXC37:LYG49 MGY37:MIC49 MQU37:MRY49 NAQ37:NBU49 NKM37:NLQ49 NUI37:NVM49 OEE37:OFI49 OOA37:OPE49 OXW37:OZA49 PHS37:PIW49 PRO37:PSS49 QBK37:QCO49 QLG37:QMK49 QVC37:QWG49 REY37:RGC49 ROU37:RPY49 RYQ37:RZU49 SIM37:SJQ49 SSI37:STM49 TCE37:TDI49 TMA37:TNE49 TVW37:TXA49 UFS37:UGW49 UPO37:UQS49 UZK37:VAO49 VJG37:VKK49 VTC37:VUG49 WCY37:WEC49 WMU37:WNY49 WWQ37:WXU49 F65580:AK65592 KD65580:LH65592 TZ65580:VD65592 ADV65580:AEZ65592 ANR65580:AOV65592 AXN65580:AYR65592 BHJ65580:BIN65592 BRF65580:BSJ65592 CBB65580:CCF65592 CKX65580:CMB65592 CUT65580:CVX65592 DEP65580:DFT65592 DOL65580:DPP65592 DYH65580:DZL65592 EID65580:EJH65592 ERZ65580:ETD65592 FBV65580:FCZ65592 FLR65580:FMV65592 FVN65580:FWR65592 GFJ65580:GGN65592 GPF65580:GQJ65592 GZB65580:HAF65592 HIX65580:HKB65592 HST65580:HTX65592 ICP65580:IDT65592 IML65580:INP65592 IWH65580:IXL65592 JGD65580:JHH65592 JPZ65580:JRD65592 JZV65580:KAZ65592 KJR65580:KKV65592 KTN65580:KUR65592 LDJ65580:LEN65592 LNF65580:LOJ65592 LXB65580:LYF65592 MGX65580:MIB65592 MQT65580:MRX65592 NAP65580:NBT65592 NKL65580:NLP65592 NUH65580:NVL65592 OED65580:OFH65592 ONZ65580:OPD65592 OXV65580:OYZ65592 PHR65580:PIV65592 PRN65580:PSR65592 QBJ65580:QCN65592 QLF65580:QMJ65592 QVB65580:QWF65592 REX65580:RGB65592 ROT65580:RPX65592 RYP65580:RZT65592 SIL65580:SJP65592 SSH65580:STL65592 TCD65580:TDH65592 TLZ65580:TND65592 TVV65580:TWZ65592 UFR65580:UGV65592 UPN65580:UQR65592 UZJ65580:VAN65592 VJF65580:VKJ65592 VTB65580:VUF65592 WCX65580:WEB65592 WMT65580:WNX65592 WWP65580:WXT65592 F131116:AK131128 KD131116:LH131128 TZ131116:VD131128 ADV131116:AEZ131128 ANR131116:AOV131128 AXN131116:AYR131128 BHJ131116:BIN131128 BRF131116:BSJ131128 CBB131116:CCF131128 CKX131116:CMB131128 CUT131116:CVX131128 DEP131116:DFT131128 DOL131116:DPP131128 DYH131116:DZL131128 EID131116:EJH131128 ERZ131116:ETD131128 FBV131116:FCZ131128 FLR131116:FMV131128 FVN131116:FWR131128 GFJ131116:GGN131128 GPF131116:GQJ131128 GZB131116:HAF131128 HIX131116:HKB131128 HST131116:HTX131128 ICP131116:IDT131128 IML131116:INP131128 IWH131116:IXL131128 JGD131116:JHH131128 JPZ131116:JRD131128 JZV131116:KAZ131128 KJR131116:KKV131128 KTN131116:KUR131128 LDJ131116:LEN131128 LNF131116:LOJ131128 LXB131116:LYF131128 MGX131116:MIB131128 MQT131116:MRX131128 NAP131116:NBT131128 NKL131116:NLP131128 NUH131116:NVL131128 OED131116:OFH131128 ONZ131116:OPD131128 OXV131116:OYZ131128 PHR131116:PIV131128 PRN131116:PSR131128 QBJ131116:QCN131128 QLF131116:QMJ131128 QVB131116:QWF131128 REX131116:RGB131128 ROT131116:RPX131128 RYP131116:RZT131128 SIL131116:SJP131128 SSH131116:STL131128 TCD131116:TDH131128 TLZ131116:TND131128 TVV131116:TWZ131128 UFR131116:UGV131128 UPN131116:UQR131128 UZJ131116:VAN131128 VJF131116:VKJ131128 VTB131116:VUF131128 WCX131116:WEB131128 WMT131116:WNX131128 WWP131116:WXT131128 F196652:AK196664 KD196652:LH196664 TZ196652:VD196664 ADV196652:AEZ196664 ANR196652:AOV196664 AXN196652:AYR196664 BHJ196652:BIN196664 BRF196652:BSJ196664 CBB196652:CCF196664 CKX196652:CMB196664 CUT196652:CVX196664 DEP196652:DFT196664 DOL196652:DPP196664 DYH196652:DZL196664 EID196652:EJH196664 ERZ196652:ETD196664 FBV196652:FCZ196664 FLR196652:FMV196664 FVN196652:FWR196664 GFJ196652:GGN196664 GPF196652:GQJ196664 GZB196652:HAF196664 HIX196652:HKB196664 HST196652:HTX196664 ICP196652:IDT196664 IML196652:INP196664 IWH196652:IXL196664 JGD196652:JHH196664 JPZ196652:JRD196664 JZV196652:KAZ196664 KJR196652:KKV196664 KTN196652:KUR196664 LDJ196652:LEN196664 LNF196652:LOJ196664 LXB196652:LYF196664 MGX196652:MIB196664 MQT196652:MRX196664 NAP196652:NBT196664 NKL196652:NLP196664 NUH196652:NVL196664 OED196652:OFH196664 ONZ196652:OPD196664 OXV196652:OYZ196664 PHR196652:PIV196664 PRN196652:PSR196664 QBJ196652:QCN196664 QLF196652:QMJ196664 QVB196652:QWF196664 REX196652:RGB196664 ROT196652:RPX196664 RYP196652:RZT196664 SIL196652:SJP196664 SSH196652:STL196664 TCD196652:TDH196664 TLZ196652:TND196664 TVV196652:TWZ196664 UFR196652:UGV196664 UPN196652:UQR196664 UZJ196652:VAN196664 VJF196652:VKJ196664 VTB196652:VUF196664 WCX196652:WEB196664 WMT196652:WNX196664 WWP196652:WXT196664 F262188:AK262200 KD262188:LH262200 TZ262188:VD262200 ADV262188:AEZ262200 ANR262188:AOV262200 AXN262188:AYR262200 BHJ262188:BIN262200 BRF262188:BSJ262200 CBB262188:CCF262200 CKX262188:CMB262200 CUT262188:CVX262200 DEP262188:DFT262200 DOL262188:DPP262200 DYH262188:DZL262200 EID262188:EJH262200 ERZ262188:ETD262200 FBV262188:FCZ262200 FLR262188:FMV262200 FVN262188:FWR262200 GFJ262188:GGN262200 GPF262188:GQJ262200 GZB262188:HAF262200 HIX262188:HKB262200 HST262188:HTX262200 ICP262188:IDT262200 IML262188:INP262200 IWH262188:IXL262200 JGD262188:JHH262200 JPZ262188:JRD262200 JZV262188:KAZ262200 KJR262188:KKV262200 KTN262188:KUR262200 LDJ262188:LEN262200 LNF262188:LOJ262200 LXB262188:LYF262200 MGX262188:MIB262200 MQT262188:MRX262200 NAP262188:NBT262200 NKL262188:NLP262200 NUH262188:NVL262200 OED262188:OFH262200 ONZ262188:OPD262200 OXV262188:OYZ262200 PHR262188:PIV262200 PRN262188:PSR262200 QBJ262188:QCN262200 QLF262188:QMJ262200 QVB262188:QWF262200 REX262188:RGB262200 ROT262188:RPX262200 RYP262188:RZT262200 SIL262188:SJP262200 SSH262188:STL262200 TCD262188:TDH262200 TLZ262188:TND262200 TVV262188:TWZ262200 UFR262188:UGV262200 UPN262188:UQR262200 UZJ262188:VAN262200 VJF262188:VKJ262200 VTB262188:VUF262200 WCX262188:WEB262200 WMT262188:WNX262200 WWP262188:WXT262200 F327724:AK327736 KD327724:LH327736 TZ327724:VD327736 ADV327724:AEZ327736 ANR327724:AOV327736 AXN327724:AYR327736 BHJ327724:BIN327736 BRF327724:BSJ327736 CBB327724:CCF327736 CKX327724:CMB327736 CUT327724:CVX327736 DEP327724:DFT327736 DOL327724:DPP327736 DYH327724:DZL327736 EID327724:EJH327736 ERZ327724:ETD327736 FBV327724:FCZ327736 FLR327724:FMV327736 FVN327724:FWR327736 GFJ327724:GGN327736 GPF327724:GQJ327736 GZB327724:HAF327736 HIX327724:HKB327736 HST327724:HTX327736 ICP327724:IDT327736 IML327724:INP327736 IWH327724:IXL327736 JGD327724:JHH327736 JPZ327724:JRD327736 JZV327724:KAZ327736 KJR327724:KKV327736 KTN327724:KUR327736 LDJ327724:LEN327736 LNF327724:LOJ327736 LXB327724:LYF327736 MGX327724:MIB327736 MQT327724:MRX327736 NAP327724:NBT327736 NKL327724:NLP327736 NUH327724:NVL327736 OED327724:OFH327736 ONZ327724:OPD327736 OXV327724:OYZ327736 PHR327724:PIV327736 PRN327724:PSR327736 QBJ327724:QCN327736 QLF327724:QMJ327736 QVB327724:QWF327736 REX327724:RGB327736 ROT327724:RPX327736 RYP327724:RZT327736 SIL327724:SJP327736 SSH327724:STL327736 TCD327724:TDH327736 TLZ327724:TND327736 TVV327724:TWZ327736 UFR327724:UGV327736 UPN327724:UQR327736 UZJ327724:VAN327736 VJF327724:VKJ327736 VTB327724:VUF327736 WCX327724:WEB327736 WMT327724:WNX327736 WWP327724:WXT327736 F393260:AK393272 KD393260:LH393272 TZ393260:VD393272 ADV393260:AEZ393272 ANR393260:AOV393272 AXN393260:AYR393272 BHJ393260:BIN393272 BRF393260:BSJ393272 CBB393260:CCF393272 CKX393260:CMB393272 CUT393260:CVX393272 DEP393260:DFT393272 DOL393260:DPP393272 DYH393260:DZL393272 EID393260:EJH393272 ERZ393260:ETD393272 FBV393260:FCZ393272 FLR393260:FMV393272 FVN393260:FWR393272 GFJ393260:GGN393272 GPF393260:GQJ393272 GZB393260:HAF393272 HIX393260:HKB393272 HST393260:HTX393272 ICP393260:IDT393272 IML393260:INP393272 IWH393260:IXL393272 JGD393260:JHH393272 JPZ393260:JRD393272 JZV393260:KAZ393272 KJR393260:KKV393272 KTN393260:KUR393272 LDJ393260:LEN393272 LNF393260:LOJ393272 LXB393260:LYF393272 MGX393260:MIB393272 MQT393260:MRX393272 NAP393260:NBT393272 NKL393260:NLP393272 NUH393260:NVL393272 OED393260:OFH393272 ONZ393260:OPD393272 OXV393260:OYZ393272 PHR393260:PIV393272 PRN393260:PSR393272 QBJ393260:QCN393272 QLF393260:QMJ393272 QVB393260:QWF393272 REX393260:RGB393272 ROT393260:RPX393272 RYP393260:RZT393272 SIL393260:SJP393272 SSH393260:STL393272 TCD393260:TDH393272 TLZ393260:TND393272 TVV393260:TWZ393272 UFR393260:UGV393272 UPN393260:UQR393272 UZJ393260:VAN393272 VJF393260:VKJ393272 VTB393260:VUF393272 WCX393260:WEB393272 WMT393260:WNX393272 WWP393260:WXT393272 F458796:AK458808 KD458796:LH458808 TZ458796:VD458808 ADV458796:AEZ458808 ANR458796:AOV458808 AXN458796:AYR458808 BHJ458796:BIN458808 BRF458796:BSJ458808 CBB458796:CCF458808 CKX458796:CMB458808 CUT458796:CVX458808 DEP458796:DFT458808 DOL458796:DPP458808 DYH458796:DZL458808 EID458796:EJH458808 ERZ458796:ETD458808 FBV458796:FCZ458808 FLR458796:FMV458808 FVN458796:FWR458808 GFJ458796:GGN458808 GPF458796:GQJ458808 GZB458796:HAF458808 HIX458796:HKB458808 HST458796:HTX458808 ICP458796:IDT458808 IML458796:INP458808 IWH458796:IXL458808 JGD458796:JHH458808 JPZ458796:JRD458808 JZV458796:KAZ458808 KJR458796:KKV458808 KTN458796:KUR458808 LDJ458796:LEN458808 LNF458796:LOJ458808 LXB458796:LYF458808 MGX458796:MIB458808 MQT458796:MRX458808 NAP458796:NBT458808 NKL458796:NLP458808 NUH458796:NVL458808 OED458796:OFH458808 ONZ458796:OPD458808 OXV458796:OYZ458808 PHR458796:PIV458808 PRN458796:PSR458808 QBJ458796:QCN458808 QLF458796:QMJ458808 QVB458796:QWF458808 REX458796:RGB458808 ROT458796:RPX458808 RYP458796:RZT458808 SIL458796:SJP458808 SSH458796:STL458808 TCD458796:TDH458808 TLZ458796:TND458808 TVV458796:TWZ458808 UFR458796:UGV458808 UPN458796:UQR458808 UZJ458796:VAN458808 VJF458796:VKJ458808 VTB458796:VUF458808 WCX458796:WEB458808 WMT458796:WNX458808 WWP458796:WXT458808 F524332:AK524344 KD524332:LH524344 TZ524332:VD524344 ADV524332:AEZ524344 ANR524332:AOV524344 AXN524332:AYR524344 BHJ524332:BIN524344 BRF524332:BSJ524344 CBB524332:CCF524344 CKX524332:CMB524344 CUT524332:CVX524344 DEP524332:DFT524344 DOL524332:DPP524344 DYH524332:DZL524344 EID524332:EJH524344 ERZ524332:ETD524344 FBV524332:FCZ524344 FLR524332:FMV524344 FVN524332:FWR524344 GFJ524332:GGN524344 GPF524332:GQJ524344 GZB524332:HAF524344 HIX524332:HKB524344 HST524332:HTX524344 ICP524332:IDT524344 IML524332:INP524344 IWH524332:IXL524344 JGD524332:JHH524344 JPZ524332:JRD524344 JZV524332:KAZ524344 KJR524332:KKV524344 KTN524332:KUR524344 LDJ524332:LEN524344 LNF524332:LOJ524344 LXB524332:LYF524344 MGX524332:MIB524344 MQT524332:MRX524344 NAP524332:NBT524344 NKL524332:NLP524344 NUH524332:NVL524344 OED524332:OFH524344 ONZ524332:OPD524344 OXV524332:OYZ524344 PHR524332:PIV524344 PRN524332:PSR524344 QBJ524332:QCN524344 QLF524332:QMJ524344 QVB524332:QWF524344 REX524332:RGB524344 ROT524332:RPX524344 RYP524332:RZT524344 SIL524332:SJP524344 SSH524332:STL524344 TCD524332:TDH524344 TLZ524332:TND524344 TVV524332:TWZ524344 UFR524332:UGV524344 UPN524332:UQR524344 UZJ524332:VAN524344 VJF524332:VKJ524344 VTB524332:VUF524344 WCX524332:WEB524344 WMT524332:WNX524344 WWP524332:WXT524344 F589868:AK589880 KD589868:LH589880 TZ589868:VD589880 ADV589868:AEZ589880 ANR589868:AOV589880 AXN589868:AYR589880 BHJ589868:BIN589880 BRF589868:BSJ589880 CBB589868:CCF589880 CKX589868:CMB589880 CUT589868:CVX589880 DEP589868:DFT589880 DOL589868:DPP589880 DYH589868:DZL589880 EID589868:EJH589880 ERZ589868:ETD589880 FBV589868:FCZ589880 FLR589868:FMV589880 FVN589868:FWR589880 GFJ589868:GGN589880 GPF589868:GQJ589880 GZB589868:HAF589880 HIX589868:HKB589880 HST589868:HTX589880 ICP589868:IDT589880 IML589868:INP589880 IWH589868:IXL589880 JGD589868:JHH589880 JPZ589868:JRD589880 JZV589868:KAZ589880 KJR589868:KKV589880 KTN589868:KUR589880 LDJ589868:LEN589880 LNF589868:LOJ589880 LXB589868:LYF589880 MGX589868:MIB589880 MQT589868:MRX589880 NAP589868:NBT589880 NKL589868:NLP589880 NUH589868:NVL589880 OED589868:OFH589880 ONZ589868:OPD589880 OXV589868:OYZ589880 PHR589868:PIV589880 PRN589868:PSR589880 QBJ589868:QCN589880 QLF589868:QMJ589880 QVB589868:QWF589880 REX589868:RGB589880 ROT589868:RPX589880 RYP589868:RZT589880 SIL589868:SJP589880 SSH589868:STL589880 TCD589868:TDH589880 TLZ589868:TND589880 TVV589868:TWZ589880 UFR589868:UGV589880 UPN589868:UQR589880 UZJ589868:VAN589880 VJF589868:VKJ589880 VTB589868:VUF589880 WCX589868:WEB589880 WMT589868:WNX589880 WWP589868:WXT589880 F655404:AK655416 KD655404:LH655416 TZ655404:VD655416 ADV655404:AEZ655416 ANR655404:AOV655416 AXN655404:AYR655416 BHJ655404:BIN655416 BRF655404:BSJ655416 CBB655404:CCF655416 CKX655404:CMB655416 CUT655404:CVX655416 DEP655404:DFT655416 DOL655404:DPP655416 DYH655404:DZL655416 EID655404:EJH655416 ERZ655404:ETD655416 FBV655404:FCZ655416 FLR655404:FMV655416 FVN655404:FWR655416 GFJ655404:GGN655416 GPF655404:GQJ655416 GZB655404:HAF655416 HIX655404:HKB655416 HST655404:HTX655416 ICP655404:IDT655416 IML655404:INP655416 IWH655404:IXL655416 JGD655404:JHH655416 JPZ655404:JRD655416 JZV655404:KAZ655416 KJR655404:KKV655416 KTN655404:KUR655416 LDJ655404:LEN655416 LNF655404:LOJ655416 LXB655404:LYF655416 MGX655404:MIB655416 MQT655404:MRX655416 NAP655404:NBT655416 NKL655404:NLP655416 NUH655404:NVL655416 OED655404:OFH655416 ONZ655404:OPD655416 OXV655404:OYZ655416 PHR655404:PIV655416 PRN655404:PSR655416 QBJ655404:QCN655416 QLF655404:QMJ655416 QVB655404:QWF655416 REX655404:RGB655416 ROT655404:RPX655416 RYP655404:RZT655416 SIL655404:SJP655416 SSH655404:STL655416 TCD655404:TDH655416 TLZ655404:TND655416 TVV655404:TWZ655416 UFR655404:UGV655416 UPN655404:UQR655416 UZJ655404:VAN655416 VJF655404:VKJ655416 VTB655404:VUF655416 WCX655404:WEB655416 WMT655404:WNX655416 WWP655404:WXT655416 F720940:AK720952 KD720940:LH720952 TZ720940:VD720952 ADV720940:AEZ720952 ANR720940:AOV720952 AXN720940:AYR720952 BHJ720940:BIN720952 BRF720940:BSJ720952 CBB720940:CCF720952 CKX720940:CMB720952 CUT720940:CVX720952 DEP720940:DFT720952 DOL720940:DPP720952 DYH720940:DZL720952 EID720940:EJH720952 ERZ720940:ETD720952 FBV720940:FCZ720952 FLR720940:FMV720952 FVN720940:FWR720952 GFJ720940:GGN720952 GPF720940:GQJ720952 GZB720940:HAF720952 HIX720940:HKB720952 HST720940:HTX720952 ICP720940:IDT720952 IML720940:INP720952 IWH720940:IXL720952 JGD720940:JHH720952 JPZ720940:JRD720952 JZV720940:KAZ720952 KJR720940:KKV720952 KTN720940:KUR720952 LDJ720940:LEN720952 LNF720940:LOJ720952 LXB720940:LYF720952 MGX720940:MIB720952 MQT720940:MRX720952 NAP720940:NBT720952 NKL720940:NLP720952 NUH720940:NVL720952 OED720940:OFH720952 ONZ720940:OPD720952 OXV720940:OYZ720952 PHR720940:PIV720952 PRN720940:PSR720952 QBJ720940:QCN720952 QLF720940:QMJ720952 QVB720940:QWF720952 REX720940:RGB720952 ROT720940:RPX720952 RYP720940:RZT720952 SIL720940:SJP720952 SSH720940:STL720952 TCD720940:TDH720952 TLZ720940:TND720952 TVV720940:TWZ720952 UFR720940:UGV720952 UPN720940:UQR720952 UZJ720940:VAN720952 VJF720940:VKJ720952 VTB720940:VUF720952 WCX720940:WEB720952 WMT720940:WNX720952 WWP720940:WXT720952 F786476:AK786488 KD786476:LH786488 TZ786476:VD786488 ADV786476:AEZ786488 ANR786476:AOV786488 AXN786476:AYR786488 BHJ786476:BIN786488 BRF786476:BSJ786488 CBB786476:CCF786488 CKX786476:CMB786488 CUT786476:CVX786488 DEP786476:DFT786488 DOL786476:DPP786488 DYH786476:DZL786488 EID786476:EJH786488 ERZ786476:ETD786488 FBV786476:FCZ786488 FLR786476:FMV786488 FVN786476:FWR786488 GFJ786476:GGN786488 GPF786476:GQJ786488 GZB786476:HAF786488 HIX786476:HKB786488 HST786476:HTX786488 ICP786476:IDT786488 IML786476:INP786488 IWH786476:IXL786488 JGD786476:JHH786488 JPZ786476:JRD786488 JZV786476:KAZ786488 KJR786476:KKV786488 KTN786476:KUR786488 LDJ786476:LEN786488 LNF786476:LOJ786488 LXB786476:LYF786488 MGX786476:MIB786488 MQT786476:MRX786488 NAP786476:NBT786488 NKL786476:NLP786488 NUH786476:NVL786488 OED786476:OFH786488 ONZ786476:OPD786488 OXV786476:OYZ786488 PHR786476:PIV786488 PRN786476:PSR786488 QBJ786476:QCN786488 QLF786476:QMJ786488 QVB786476:QWF786488 REX786476:RGB786488 ROT786476:RPX786488 RYP786476:RZT786488 SIL786476:SJP786488 SSH786476:STL786488 TCD786476:TDH786488 TLZ786476:TND786488 TVV786476:TWZ786488 UFR786476:UGV786488 UPN786476:UQR786488 UZJ786476:VAN786488 VJF786476:VKJ786488 VTB786476:VUF786488 WCX786476:WEB786488 WMT786476:WNX786488 WWP786476:WXT786488 F852012:AK852024 KD852012:LH852024 TZ852012:VD852024 ADV852012:AEZ852024 ANR852012:AOV852024 AXN852012:AYR852024 BHJ852012:BIN852024 BRF852012:BSJ852024 CBB852012:CCF852024 CKX852012:CMB852024 CUT852012:CVX852024 DEP852012:DFT852024 DOL852012:DPP852024 DYH852012:DZL852024 EID852012:EJH852024 ERZ852012:ETD852024 FBV852012:FCZ852024 FLR852012:FMV852024 FVN852012:FWR852024 GFJ852012:GGN852024 GPF852012:GQJ852024 GZB852012:HAF852024 HIX852012:HKB852024 HST852012:HTX852024 ICP852012:IDT852024 IML852012:INP852024 IWH852012:IXL852024 JGD852012:JHH852024 JPZ852012:JRD852024 JZV852012:KAZ852024 KJR852012:KKV852024 KTN852012:KUR852024 LDJ852012:LEN852024 LNF852012:LOJ852024 LXB852012:LYF852024 MGX852012:MIB852024 MQT852012:MRX852024 NAP852012:NBT852024 NKL852012:NLP852024 NUH852012:NVL852024 OED852012:OFH852024 ONZ852012:OPD852024 OXV852012:OYZ852024 PHR852012:PIV852024 PRN852012:PSR852024 QBJ852012:QCN852024 QLF852012:QMJ852024 QVB852012:QWF852024 REX852012:RGB852024 ROT852012:RPX852024 RYP852012:RZT852024 SIL852012:SJP852024 SSH852012:STL852024 TCD852012:TDH852024 TLZ852012:TND852024 TVV852012:TWZ852024 UFR852012:UGV852024 UPN852012:UQR852024 UZJ852012:VAN852024 VJF852012:VKJ852024 VTB852012:VUF852024 WCX852012:WEB852024 WMT852012:WNX852024 WWP852012:WXT852024 F917548:AK917560 KD917548:LH917560 TZ917548:VD917560 ADV917548:AEZ917560 ANR917548:AOV917560 AXN917548:AYR917560 BHJ917548:BIN917560 BRF917548:BSJ917560 CBB917548:CCF917560 CKX917548:CMB917560 CUT917548:CVX917560 DEP917548:DFT917560 DOL917548:DPP917560 DYH917548:DZL917560 EID917548:EJH917560 ERZ917548:ETD917560 FBV917548:FCZ917560 FLR917548:FMV917560 FVN917548:FWR917560 GFJ917548:GGN917560 GPF917548:GQJ917560 GZB917548:HAF917560 HIX917548:HKB917560 HST917548:HTX917560 ICP917548:IDT917560 IML917548:INP917560 IWH917548:IXL917560 JGD917548:JHH917560 JPZ917548:JRD917560 JZV917548:KAZ917560 KJR917548:KKV917560 KTN917548:KUR917560 LDJ917548:LEN917560 LNF917548:LOJ917560 LXB917548:LYF917560 MGX917548:MIB917560 MQT917548:MRX917560 NAP917548:NBT917560 NKL917548:NLP917560 NUH917548:NVL917560 OED917548:OFH917560 ONZ917548:OPD917560 OXV917548:OYZ917560 PHR917548:PIV917560 PRN917548:PSR917560 QBJ917548:QCN917560 QLF917548:QMJ917560 QVB917548:QWF917560 REX917548:RGB917560 ROT917548:RPX917560 RYP917548:RZT917560 SIL917548:SJP917560 SSH917548:STL917560 TCD917548:TDH917560 TLZ917548:TND917560 TVV917548:TWZ917560 UFR917548:UGV917560 UPN917548:UQR917560 UZJ917548:VAN917560 VJF917548:VKJ917560 VTB917548:VUF917560 WCX917548:WEB917560 WMT917548:WNX917560 WWP917548:WXT917560 F983084:AK983096 KD983084:LH983096 TZ983084:VD983096 ADV983084:AEZ983096 ANR983084:AOV983096 AXN983084:AYR983096 BHJ983084:BIN983096 BRF983084:BSJ983096 CBB983084:CCF983096 CKX983084:CMB983096 CUT983084:CVX983096 DEP983084:DFT983096 DOL983084:DPP983096 DYH983084:DZL983096 EID983084:EJH983096 ERZ983084:ETD983096 FBV983084:FCZ983096 FLR983084:FMV983096 FVN983084:FWR983096 GFJ983084:GGN983096 GPF983084:GQJ983096 GZB983084:HAF983096 HIX983084:HKB983096 HST983084:HTX983096 ICP983084:IDT983096 IML983084:INP983096 IWH983084:IXL983096 JGD983084:JHH983096 JPZ983084:JRD983096 JZV983084:KAZ983096 KJR983084:KKV983096 KTN983084:KUR983096 LDJ983084:LEN983096 LNF983084:LOJ983096 LXB983084:LYF983096 MGX983084:MIB983096 MQT983084:MRX983096 NAP983084:NBT983096 NKL983084:NLP983096 NUH983084:NVL983096 OED983084:OFH983096 ONZ983084:OPD983096 OXV983084:OYZ983096 PHR983084:PIV983096 PRN983084:PSR983096 QBJ983084:QCN983096 QLF983084:QMJ983096 QVB983084:QWF983096 REX983084:RGB983096 ROT983084:RPX983096 RYP983084:RZT983096 SIL983084:SJP983096 SSH983084:STL983096 TCD983084:TDH983096 TLZ983084:TND983096 TVV983084:TWZ983096 UFR983084:UGV983096 UPN983084:UQR983096 UZJ983084:VAN983096 VJF983084:VKJ983096 VTB983084:VUF983096 WCX983084:WEB983096 WMT983084:WNX983096 G37:AK49" xr:uid="{00000000-0002-0000-0400-000002000000}">
      <formula1>"出"</formula1>
    </dataValidation>
    <dataValidation type="list" allowBlank="1" showInputMessage="1" showErrorMessage="1" sqref="WWP983058:WXT983077 KE11:LI30 UA11:VE30 ADW11:AFA30 ANS11:AOW30 AXO11:AYS30 BHK11:BIO30 BRG11:BSK30 CBC11:CCG30 CKY11:CMC30 CUU11:CVY30 DEQ11:DFU30 DOM11:DPQ30 DYI11:DZM30 EIE11:EJI30 ESA11:ETE30 FBW11:FDA30 FLS11:FMW30 FVO11:FWS30 GFK11:GGO30 GPG11:GQK30 GZC11:HAG30 HIY11:HKC30 HSU11:HTY30 ICQ11:IDU30 IMM11:INQ30 IWI11:IXM30 JGE11:JHI30 JQA11:JRE30 JZW11:KBA30 KJS11:KKW30 KTO11:KUS30 LDK11:LEO30 LNG11:LOK30 LXC11:LYG30 MGY11:MIC30 MQU11:MRY30 NAQ11:NBU30 NKM11:NLQ30 NUI11:NVM30 OEE11:OFI30 OOA11:OPE30 OXW11:OZA30 PHS11:PIW30 PRO11:PSS30 QBK11:QCO30 QLG11:QMK30 QVC11:QWG30 REY11:RGC30 ROU11:RPY30 RYQ11:RZU30 SIM11:SJQ30 SSI11:STM30 TCE11:TDI30 TMA11:TNE30 TVW11:TXA30 UFS11:UGW30 UPO11:UQS30 UZK11:VAO30 VJG11:VKK30 VTC11:VUG30 WCY11:WEC30 WMU11:WNY30 WWQ11:WXU30 F65554:AK65573 KD65554:LH65573 TZ65554:VD65573 ADV65554:AEZ65573 ANR65554:AOV65573 AXN65554:AYR65573 BHJ65554:BIN65573 BRF65554:BSJ65573 CBB65554:CCF65573 CKX65554:CMB65573 CUT65554:CVX65573 DEP65554:DFT65573 DOL65554:DPP65573 DYH65554:DZL65573 EID65554:EJH65573 ERZ65554:ETD65573 FBV65554:FCZ65573 FLR65554:FMV65573 FVN65554:FWR65573 GFJ65554:GGN65573 GPF65554:GQJ65573 GZB65554:HAF65573 HIX65554:HKB65573 HST65554:HTX65573 ICP65554:IDT65573 IML65554:INP65573 IWH65554:IXL65573 JGD65554:JHH65573 JPZ65554:JRD65573 JZV65554:KAZ65573 KJR65554:KKV65573 KTN65554:KUR65573 LDJ65554:LEN65573 LNF65554:LOJ65573 LXB65554:LYF65573 MGX65554:MIB65573 MQT65554:MRX65573 NAP65554:NBT65573 NKL65554:NLP65573 NUH65554:NVL65573 OED65554:OFH65573 ONZ65554:OPD65573 OXV65554:OYZ65573 PHR65554:PIV65573 PRN65554:PSR65573 QBJ65554:QCN65573 QLF65554:QMJ65573 QVB65554:QWF65573 REX65554:RGB65573 ROT65554:RPX65573 RYP65554:RZT65573 SIL65554:SJP65573 SSH65554:STL65573 TCD65554:TDH65573 TLZ65554:TND65573 TVV65554:TWZ65573 UFR65554:UGV65573 UPN65554:UQR65573 UZJ65554:VAN65573 VJF65554:VKJ65573 VTB65554:VUF65573 WCX65554:WEB65573 WMT65554:WNX65573 WWP65554:WXT65573 F131090:AK131109 KD131090:LH131109 TZ131090:VD131109 ADV131090:AEZ131109 ANR131090:AOV131109 AXN131090:AYR131109 BHJ131090:BIN131109 BRF131090:BSJ131109 CBB131090:CCF131109 CKX131090:CMB131109 CUT131090:CVX131109 DEP131090:DFT131109 DOL131090:DPP131109 DYH131090:DZL131109 EID131090:EJH131109 ERZ131090:ETD131109 FBV131090:FCZ131109 FLR131090:FMV131109 FVN131090:FWR131109 GFJ131090:GGN131109 GPF131090:GQJ131109 GZB131090:HAF131109 HIX131090:HKB131109 HST131090:HTX131109 ICP131090:IDT131109 IML131090:INP131109 IWH131090:IXL131109 JGD131090:JHH131109 JPZ131090:JRD131109 JZV131090:KAZ131109 KJR131090:KKV131109 KTN131090:KUR131109 LDJ131090:LEN131109 LNF131090:LOJ131109 LXB131090:LYF131109 MGX131090:MIB131109 MQT131090:MRX131109 NAP131090:NBT131109 NKL131090:NLP131109 NUH131090:NVL131109 OED131090:OFH131109 ONZ131090:OPD131109 OXV131090:OYZ131109 PHR131090:PIV131109 PRN131090:PSR131109 QBJ131090:QCN131109 QLF131090:QMJ131109 QVB131090:QWF131109 REX131090:RGB131109 ROT131090:RPX131109 RYP131090:RZT131109 SIL131090:SJP131109 SSH131090:STL131109 TCD131090:TDH131109 TLZ131090:TND131109 TVV131090:TWZ131109 UFR131090:UGV131109 UPN131090:UQR131109 UZJ131090:VAN131109 VJF131090:VKJ131109 VTB131090:VUF131109 WCX131090:WEB131109 WMT131090:WNX131109 WWP131090:WXT131109 F196626:AK196645 KD196626:LH196645 TZ196626:VD196645 ADV196626:AEZ196645 ANR196626:AOV196645 AXN196626:AYR196645 BHJ196626:BIN196645 BRF196626:BSJ196645 CBB196626:CCF196645 CKX196626:CMB196645 CUT196626:CVX196645 DEP196626:DFT196645 DOL196626:DPP196645 DYH196626:DZL196645 EID196626:EJH196645 ERZ196626:ETD196645 FBV196626:FCZ196645 FLR196626:FMV196645 FVN196626:FWR196645 GFJ196626:GGN196645 GPF196626:GQJ196645 GZB196626:HAF196645 HIX196626:HKB196645 HST196626:HTX196645 ICP196626:IDT196645 IML196626:INP196645 IWH196626:IXL196645 JGD196626:JHH196645 JPZ196626:JRD196645 JZV196626:KAZ196645 KJR196626:KKV196645 KTN196626:KUR196645 LDJ196626:LEN196645 LNF196626:LOJ196645 LXB196626:LYF196645 MGX196626:MIB196645 MQT196626:MRX196645 NAP196626:NBT196645 NKL196626:NLP196645 NUH196626:NVL196645 OED196626:OFH196645 ONZ196626:OPD196645 OXV196626:OYZ196645 PHR196626:PIV196645 PRN196626:PSR196645 QBJ196626:QCN196645 QLF196626:QMJ196645 QVB196626:QWF196645 REX196626:RGB196645 ROT196626:RPX196645 RYP196626:RZT196645 SIL196626:SJP196645 SSH196626:STL196645 TCD196626:TDH196645 TLZ196626:TND196645 TVV196626:TWZ196645 UFR196626:UGV196645 UPN196626:UQR196645 UZJ196626:VAN196645 VJF196626:VKJ196645 VTB196626:VUF196645 WCX196626:WEB196645 WMT196626:WNX196645 WWP196626:WXT196645 F262162:AK262181 KD262162:LH262181 TZ262162:VD262181 ADV262162:AEZ262181 ANR262162:AOV262181 AXN262162:AYR262181 BHJ262162:BIN262181 BRF262162:BSJ262181 CBB262162:CCF262181 CKX262162:CMB262181 CUT262162:CVX262181 DEP262162:DFT262181 DOL262162:DPP262181 DYH262162:DZL262181 EID262162:EJH262181 ERZ262162:ETD262181 FBV262162:FCZ262181 FLR262162:FMV262181 FVN262162:FWR262181 GFJ262162:GGN262181 GPF262162:GQJ262181 GZB262162:HAF262181 HIX262162:HKB262181 HST262162:HTX262181 ICP262162:IDT262181 IML262162:INP262181 IWH262162:IXL262181 JGD262162:JHH262181 JPZ262162:JRD262181 JZV262162:KAZ262181 KJR262162:KKV262181 KTN262162:KUR262181 LDJ262162:LEN262181 LNF262162:LOJ262181 LXB262162:LYF262181 MGX262162:MIB262181 MQT262162:MRX262181 NAP262162:NBT262181 NKL262162:NLP262181 NUH262162:NVL262181 OED262162:OFH262181 ONZ262162:OPD262181 OXV262162:OYZ262181 PHR262162:PIV262181 PRN262162:PSR262181 QBJ262162:QCN262181 QLF262162:QMJ262181 QVB262162:QWF262181 REX262162:RGB262181 ROT262162:RPX262181 RYP262162:RZT262181 SIL262162:SJP262181 SSH262162:STL262181 TCD262162:TDH262181 TLZ262162:TND262181 TVV262162:TWZ262181 UFR262162:UGV262181 UPN262162:UQR262181 UZJ262162:VAN262181 VJF262162:VKJ262181 VTB262162:VUF262181 WCX262162:WEB262181 WMT262162:WNX262181 WWP262162:WXT262181 F327698:AK327717 KD327698:LH327717 TZ327698:VD327717 ADV327698:AEZ327717 ANR327698:AOV327717 AXN327698:AYR327717 BHJ327698:BIN327717 BRF327698:BSJ327717 CBB327698:CCF327717 CKX327698:CMB327717 CUT327698:CVX327717 DEP327698:DFT327717 DOL327698:DPP327717 DYH327698:DZL327717 EID327698:EJH327717 ERZ327698:ETD327717 FBV327698:FCZ327717 FLR327698:FMV327717 FVN327698:FWR327717 GFJ327698:GGN327717 GPF327698:GQJ327717 GZB327698:HAF327717 HIX327698:HKB327717 HST327698:HTX327717 ICP327698:IDT327717 IML327698:INP327717 IWH327698:IXL327717 JGD327698:JHH327717 JPZ327698:JRD327717 JZV327698:KAZ327717 KJR327698:KKV327717 KTN327698:KUR327717 LDJ327698:LEN327717 LNF327698:LOJ327717 LXB327698:LYF327717 MGX327698:MIB327717 MQT327698:MRX327717 NAP327698:NBT327717 NKL327698:NLP327717 NUH327698:NVL327717 OED327698:OFH327717 ONZ327698:OPD327717 OXV327698:OYZ327717 PHR327698:PIV327717 PRN327698:PSR327717 QBJ327698:QCN327717 QLF327698:QMJ327717 QVB327698:QWF327717 REX327698:RGB327717 ROT327698:RPX327717 RYP327698:RZT327717 SIL327698:SJP327717 SSH327698:STL327717 TCD327698:TDH327717 TLZ327698:TND327717 TVV327698:TWZ327717 UFR327698:UGV327717 UPN327698:UQR327717 UZJ327698:VAN327717 VJF327698:VKJ327717 VTB327698:VUF327717 WCX327698:WEB327717 WMT327698:WNX327717 WWP327698:WXT327717 F393234:AK393253 KD393234:LH393253 TZ393234:VD393253 ADV393234:AEZ393253 ANR393234:AOV393253 AXN393234:AYR393253 BHJ393234:BIN393253 BRF393234:BSJ393253 CBB393234:CCF393253 CKX393234:CMB393253 CUT393234:CVX393253 DEP393234:DFT393253 DOL393234:DPP393253 DYH393234:DZL393253 EID393234:EJH393253 ERZ393234:ETD393253 FBV393234:FCZ393253 FLR393234:FMV393253 FVN393234:FWR393253 GFJ393234:GGN393253 GPF393234:GQJ393253 GZB393234:HAF393253 HIX393234:HKB393253 HST393234:HTX393253 ICP393234:IDT393253 IML393234:INP393253 IWH393234:IXL393253 JGD393234:JHH393253 JPZ393234:JRD393253 JZV393234:KAZ393253 KJR393234:KKV393253 KTN393234:KUR393253 LDJ393234:LEN393253 LNF393234:LOJ393253 LXB393234:LYF393253 MGX393234:MIB393253 MQT393234:MRX393253 NAP393234:NBT393253 NKL393234:NLP393253 NUH393234:NVL393253 OED393234:OFH393253 ONZ393234:OPD393253 OXV393234:OYZ393253 PHR393234:PIV393253 PRN393234:PSR393253 QBJ393234:QCN393253 QLF393234:QMJ393253 QVB393234:QWF393253 REX393234:RGB393253 ROT393234:RPX393253 RYP393234:RZT393253 SIL393234:SJP393253 SSH393234:STL393253 TCD393234:TDH393253 TLZ393234:TND393253 TVV393234:TWZ393253 UFR393234:UGV393253 UPN393234:UQR393253 UZJ393234:VAN393253 VJF393234:VKJ393253 VTB393234:VUF393253 WCX393234:WEB393253 WMT393234:WNX393253 WWP393234:WXT393253 F458770:AK458789 KD458770:LH458789 TZ458770:VD458789 ADV458770:AEZ458789 ANR458770:AOV458789 AXN458770:AYR458789 BHJ458770:BIN458789 BRF458770:BSJ458789 CBB458770:CCF458789 CKX458770:CMB458789 CUT458770:CVX458789 DEP458770:DFT458789 DOL458770:DPP458789 DYH458770:DZL458789 EID458770:EJH458789 ERZ458770:ETD458789 FBV458770:FCZ458789 FLR458770:FMV458789 FVN458770:FWR458789 GFJ458770:GGN458789 GPF458770:GQJ458789 GZB458770:HAF458789 HIX458770:HKB458789 HST458770:HTX458789 ICP458770:IDT458789 IML458770:INP458789 IWH458770:IXL458789 JGD458770:JHH458789 JPZ458770:JRD458789 JZV458770:KAZ458789 KJR458770:KKV458789 KTN458770:KUR458789 LDJ458770:LEN458789 LNF458770:LOJ458789 LXB458770:LYF458789 MGX458770:MIB458789 MQT458770:MRX458789 NAP458770:NBT458789 NKL458770:NLP458789 NUH458770:NVL458789 OED458770:OFH458789 ONZ458770:OPD458789 OXV458770:OYZ458789 PHR458770:PIV458789 PRN458770:PSR458789 QBJ458770:QCN458789 QLF458770:QMJ458789 QVB458770:QWF458789 REX458770:RGB458789 ROT458770:RPX458789 RYP458770:RZT458789 SIL458770:SJP458789 SSH458770:STL458789 TCD458770:TDH458789 TLZ458770:TND458789 TVV458770:TWZ458789 UFR458770:UGV458789 UPN458770:UQR458789 UZJ458770:VAN458789 VJF458770:VKJ458789 VTB458770:VUF458789 WCX458770:WEB458789 WMT458770:WNX458789 WWP458770:WXT458789 F524306:AK524325 KD524306:LH524325 TZ524306:VD524325 ADV524306:AEZ524325 ANR524306:AOV524325 AXN524306:AYR524325 BHJ524306:BIN524325 BRF524306:BSJ524325 CBB524306:CCF524325 CKX524306:CMB524325 CUT524306:CVX524325 DEP524306:DFT524325 DOL524306:DPP524325 DYH524306:DZL524325 EID524306:EJH524325 ERZ524306:ETD524325 FBV524306:FCZ524325 FLR524306:FMV524325 FVN524306:FWR524325 GFJ524306:GGN524325 GPF524306:GQJ524325 GZB524306:HAF524325 HIX524306:HKB524325 HST524306:HTX524325 ICP524306:IDT524325 IML524306:INP524325 IWH524306:IXL524325 JGD524306:JHH524325 JPZ524306:JRD524325 JZV524306:KAZ524325 KJR524306:KKV524325 KTN524306:KUR524325 LDJ524306:LEN524325 LNF524306:LOJ524325 LXB524306:LYF524325 MGX524306:MIB524325 MQT524306:MRX524325 NAP524306:NBT524325 NKL524306:NLP524325 NUH524306:NVL524325 OED524306:OFH524325 ONZ524306:OPD524325 OXV524306:OYZ524325 PHR524306:PIV524325 PRN524306:PSR524325 QBJ524306:QCN524325 QLF524306:QMJ524325 QVB524306:QWF524325 REX524306:RGB524325 ROT524306:RPX524325 RYP524306:RZT524325 SIL524306:SJP524325 SSH524306:STL524325 TCD524306:TDH524325 TLZ524306:TND524325 TVV524306:TWZ524325 UFR524306:UGV524325 UPN524306:UQR524325 UZJ524306:VAN524325 VJF524306:VKJ524325 VTB524306:VUF524325 WCX524306:WEB524325 WMT524306:WNX524325 WWP524306:WXT524325 F589842:AK589861 KD589842:LH589861 TZ589842:VD589861 ADV589842:AEZ589861 ANR589842:AOV589861 AXN589842:AYR589861 BHJ589842:BIN589861 BRF589842:BSJ589861 CBB589842:CCF589861 CKX589842:CMB589861 CUT589842:CVX589861 DEP589842:DFT589861 DOL589842:DPP589861 DYH589842:DZL589861 EID589842:EJH589861 ERZ589842:ETD589861 FBV589842:FCZ589861 FLR589842:FMV589861 FVN589842:FWR589861 GFJ589842:GGN589861 GPF589842:GQJ589861 GZB589842:HAF589861 HIX589842:HKB589861 HST589842:HTX589861 ICP589842:IDT589861 IML589842:INP589861 IWH589842:IXL589861 JGD589842:JHH589861 JPZ589842:JRD589861 JZV589842:KAZ589861 KJR589842:KKV589861 KTN589842:KUR589861 LDJ589842:LEN589861 LNF589842:LOJ589861 LXB589842:LYF589861 MGX589842:MIB589861 MQT589842:MRX589861 NAP589842:NBT589861 NKL589842:NLP589861 NUH589842:NVL589861 OED589842:OFH589861 ONZ589842:OPD589861 OXV589842:OYZ589861 PHR589842:PIV589861 PRN589842:PSR589861 QBJ589842:QCN589861 QLF589842:QMJ589861 QVB589842:QWF589861 REX589842:RGB589861 ROT589842:RPX589861 RYP589842:RZT589861 SIL589842:SJP589861 SSH589842:STL589861 TCD589842:TDH589861 TLZ589842:TND589861 TVV589842:TWZ589861 UFR589842:UGV589861 UPN589842:UQR589861 UZJ589842:VAN589861 VJF589842:VKJ589861 VTB589842:VUF589861 WCX589842:WEB589861 WMT589842:WNX589861 WWP589842:WXT589861 F655378:AK655397 KD655378:LH655397 TZ655378:VD655397 ADV655378:AEZ655397 ANR655378:AOV655397 AXN655378:AYR655397 BHJ655378:BIN655397 BRF655378:BSJ655397 CBB655378:CCF655397 CKX655378:CMB655397 CUT655378:CVX655397 DEP655378:DFT655397 DOL655378:DPP655397 DYH655378:DZL655397 EID655378:EJH655397 ERZ655378:ETD655397 FBV655378:FCZ655397 FLR655378:FMV655397 FVN655378:FWR655397 GFJ655378:GGN655397 GPF655378:GQJ655397 GZB655378:HAF655397 HIX655378:HKB655397 HST655378:HTX655397 ICP655378:IDT655397 IML655378:INP655397 IWH655378:IXL655397 JGD655378:JHH655397 JPZ655378:JRD655397 JZV655378:KAZ655397 KJR655378:KKV655397 KTN655378:KUR655397 LDJ655378:LEN655397 LNF655378:LOJ655397 LXB655378:LYF655397 MGX655378:MIB655397 MQT655378:MRX655397 NAP655378:NBT655397 NKL655378:NLP655397 NUH655378:NVL655397 OED655378:OFH655397 ONZ655378:OPD655397 OXV655378:OYZ655397 PHR655378:PIV655397 PRN655378:PSR655397 QBJ655378:QCN655397 QLF655378:QMJ655397 QVB655378:QWF655397 REX655378:RGB655397 ROT655378:RPX655397 RYP655378:RZT655397 SIL655378:SJP655397 SSH655378:STL655397 TCD655378:TDH655397 TLZ655378:TND655397 TVV655378:TWZ655397 UFR655378:UGV655397 UPN655378:UQR655397 UZJ655378:VAN655397 VJF655378:VKJ655397 VTB655378:VUF655397 WCX655378:WEB655397 WMT655378:WNX655397 WWP655378:WXT655397 F720914:AK720933 KD720914:LH720933 TZ720914:VD720933 ADV720914:AEZ720933 ANR720914:AOV720933 AXN720914:AYR720933 BHJ720914:BIN720933 BRF720914:BSJ720933 CBB720914:CCF720933 CKX720914:CMB720933 CUT720914:CVX720933 DEP720914:DFT720933 DOL720914:DPP720933 DYH720914:DZL720933 EID720914:EJH720933 ERZ720914:ETD720933 FBV720914:FCZ720933 FLR720914:FMV720933 FVN720914:FWR720933 GFJ720914:GGN720933 GPF720914:GQJ720933 GZB720914:HAF720933 HIX720914:HKB720933 HST720914:HTX720933 ICP720914:IDT720933 IML720914:INP720933 IWH720914:IXL720933 JGD720914:JHH720933 JPZ720914:JRD720933 JZV720914:KAZ720933 KJR720914:KKV720933 KTN720914:KUR720933 LDJ720914:LEN720933 LNF720914:LOJ720933 LXB720914:LYF720933 MGX720914:MIB720933 MQT720914:MRX720933 NAP720914:NBT720933 NKL720914:NLP720933 NUH720914:NVL720933 OED720914:OFH720933 ONZ720914:OPD720933 OXV720914:OYZ720933 PHR720914:PIV720933 PRN720914:PSR720933 QBJ720914:QCN720933 QLF720914:QMJ720933 QVB720914:QWF720933 REX720914:RGB720933 ROT720914:RPX720933 RYP720914:RZT720933 SIL720914:SJP720933 SSH720914:STL720933 TCD720914:TDH720933 TLZ720914:TND720933 TVV720914:TWZ720933 UFR720914:UGV720933 UPN720914:UQR720933 UZJ720914:VAN720933 VJF720914:VKJ720933 VTB720914:VUF720933 WCX720914:WEB720933 WMT720914:WNX720933 WWP720914:WXT720933 F786450:AK786469 KD786450:LH786469 TZ786450:VD786469 ADV786450:AEZ786469 ANR786450:AOV786469 AXN786450:AYR786469 BHJ786450:BIN786469 BRF786450:BSJ786469 CBB786450:CCF786469 CKX786450:CMB786469 CUT786450:CVX786469 DEP786450:DFT786469 DOL786450:DPP786469 DYH786450:DZL786469 EID786450:EJH786469 ERZ786450:ETD786469 FBV786450:FCZ786469 FLR786450:FMV786469 FVN786450:FWR786469 GFJ786450:GGN786469 GPF786450:GQJ786469 GZB786450:HAF786469 HIX786450:HKB786469 HST786450:HTX786469 ICP786450:IDT786469 IML786450:INP786469 IWH786450:IXL786469 JGD786450:JHH786469 JPZ786450:JRD786469 JZV786450:KAZ786469 KJR786450:KKV786469 KTN786450:KUR786469 LDJ786450:LEN786469 LNF786450:LOJ786469 LXB786450:LYF786469 MGX786450:MIB786469 MQT786450:MRX786469 NAP786450:NBT786469 NKL786450:NLP786469 NUH786450:NVL786469 OED786450:OFH786469 ONZ786450:OPD786469 OXV786450:OYZ786469 PHR786450:PIV786469 PRN786450:PSR786469 QBJ786450:QCN786469 QLF786450:QMJ786469 QVB786450:QWF786469 REX786450:RGB786469 ROT786450:RPX786469 RYP786450:RZT786469 SIL786450:SJP786469 SSH786450:STL786469 TCD786450:TDH786469 TLZ786450:TND786469 TVV786450:TWZ786469 UFR786450:UGV786469 UPN786450:UQR786469 UZJ786450:VAN786469 VJF786450:VKJ786469 VTB786450:VUF786469 WCX786450:WEB786469 WMT786450:WNX786469 WWP786450:WXT786469 F851986:AK852005 KD851986:LH852005 TZ851986:VD852005 ADV851986:AEZ852005 ANR851986:AOV852005 AXN851986:AYR852005 BHJ851986:BIN852005 BRF851986:BSJ852005 CBB851986:CCF852005 CKX851986:CMB852005 CUT851986:CVX852005 DEP851986:DFT852005 DOL851986:DPP852005 DYH851986:DZL852005 EID851986:EJH852005 ERZ851986:ETD852005 FBV851986:FCZ852005 FLR851986:FMV852005 FVN851986:FWR852005 GFJ851986:GGN852005 GPF851986:GQJ852005 GZB851986:HAF852005 HIX851986:HKB852005 HST851986:HTX852005 ICP851986:IDT852005 IML851986:INP852005 IWH851986:IXL852005 JGD851986:JHH852005 JPZ851986:JRD852005 JZV851986:KAZ852005 KJR851986:KKV852005 KTN851986:KUR852005 LDJ851986:LEN852005 LNF851986:LOJ852005 LXB851986:LYF852005 MGX851986:MIB852005 MQT851986:MRX852005 NAP851986:NBT852005 NKL851986:NLP852005 NUH851986:NVL852005 OED851986:OFH852005 ONZ851986:OPD852005 OXV851986:OYZ852005 PHR851986:PIV852005 PRN851986:PSR852005 QBJ851986:QCN852005 QLF851986:QMJ852005 QVB851986:QWF852005 REX851986:RGB852005 ROT851986:RPX852005 RYP851986:RZT852005 SIL851986:SJP852005 SSH851986:STL852005 TCD851986:TDH852005 TLZ851986:TND852005 TVV851986:TWZ852005 UFR851986:UGV852005 UPN851986:UQR852005 UZJ851986:VAN852005 VJF851986:VKJ852005 VTB851986:VUF852005 WCX851986:WEB852005 WMT851986:WNX852005 WWP851986:WXT852005 F917522:AK917541 KD917522:LH917541 TZ917522:VD917541 ADV917522:AEZ917541 ANR917522:AOV917541 AXN917522:AYR917541 BHJ917522:BIN917541 BRF917522:BSJ917541 CBB917522:CCF917541 CKX917522:CMB917541 CUT917522:CVX917541 DEP917522:DFT917541 DOL917522:DPP917541 DYH917522:DZL917541 EID917522:EJH917541 ERZ917522:ETD917541 FBV917522:FCZ917541 FLR917522:FMV917541 FVN917522:FWR917541 GFJ917522:GGN917541 GPF917522:GQJ917541 GZB917522:HAF917541 HIX917522:HKB917541 HST917522:HTX917541 ICP917522:IDT917541 IML917522:INP917541 IWH917522:IXL917541 JGD917522:JHH917541 JPZ917522:JRD917541 JZV917522:KAZ917541 KJR917522:KKV917541 KTN917522:KUR917541 LDJ917522:LEN917541 LNF917522:LOJ917541 LXB917522:LYF917541 MGX917522:MIB917541 MQT917522:MRX917541 NAP917522:NBT917541 NKL917522:NLP917541 NUH917522:NVL917541 OED917522:OFH917541 ONZ917522:OPD917541 OXV917522:OYZ917541 PHR917522:PIV917541 PRN917522:PSR917541 QBJ917522:QCN917541 QLF917522:QMJ917541 QVB917522:QWF917541 REX917522:RGB917541 ROT917522:RPX917541 RYP917522:RZT917541 SIL917522:SJP917541 SSH917522:STL917541 TCD917522:TDH917541 TLZ917522:TND917541 TVV917522:TWZ917541 UFR917522:UGV917541 UPN917522:UQR917541 UZJ917522:VAN917541 VJF917522:VKJ917541 VTB917522:VUF917541 WCX917522:WEB917541 WMT917522:WNX917541 WWP917522:WXT917541 F983058:AK983077 KD983058:LH983077 TZ983058:VD983077 ADV983058:AEZ983077 ANR983058:AOV983077 AXN983058:AYR983077 BHJ983058:BIN983077 BRF983058:BSJ983077 CBB983058:CCF983077 CKX983058:CMB983077 CUT983058:CVX983077 DEP983058:DFT983077 DOL983058:DPP983077 DYH983058:DZL983077 EID983058:EJH983077 ERZ983058:ETD983077 FBV983058:FCZ983077 FLR983058:FMV983077 FVN983058:FWR983077 GFJ983058:GGN983077 GPF983058:GQJ983077 GZB983058:HAF983077 HIX983058:HKB983077 HST983058:HTX983077 ICP983058:IDT983077 IML983058:INP983077 IWH983058:IXL983077 JGD983058:JHH983077 JPZ983058:JRD983077 JZV983058:KAZ983077 KJR983058:KKV983077 KTN983058:KUR983077 LDJ983058:LEN983077 LNF983058:LOJ983077 LXB983058:LYF983077 MGX983058:MIB983077 MQT983058:MRX983077 NAP983058:NBT983077 NKL983058:NLP983077 NUH983058:NVL983077 OED983058:OFH983077 ONZ983058:OPD983077 OXV983058:OYZ983077 PHR983058:PIV983077 PRN983058:PSR983077 QBJ983058:QCN983077 QLF983058:QMJ983077 QVB983058:QWF983077 REX983058:RGB983077 ROT983058:RPX983077 RYP983058:RZT983077 SIL983058:SJP983077 SSH983058:STL983077 TCD983058:TDH983077 TLZ983058:TND983077 TVV983058:TWZ983077 UFR983058:UGV983077 UPN983058:UQR983077 UZJ983058:VAN983077 VJF983058:VKJ983077 VTB983058:VUF983077 WCX983058:WEB983077 WMT983058:WNX983077 G11:AK30" xr:uid="{00000000-0002-0000-0400-000003000000}">
      <formula1>INDIRECT("$K$68:$K$83")</formula1>
    </dataValidation>
    <dataValidation type="list" allowBlank="1" showInputMessage="1" showErrorMessage="1" sqref="WWP983080:WXT983080 KE33:LI33 UA33:VE33 ADW33:AFA33 ANS33:AOW33 AXO33:AYS33 BHK33:BIO33 BRG33:BSK33 CBC33:CCG33 CKY33:CMC33 CUU33:CVY33 DEQ33:DFU33 DOM33:DPQ33 DYI33:DZM33 EIE33:EJI33 ESA33:ETE33 FBW33:FDA33 FLS33:FMW33 FVO33:FWS33 GFK33:GGO33 GPG33:GQK33 GZC33:HAG33 HIY33:HKC33 HSU33:HTY33 ICQ33:IDU33 IMM33:INQ33 IWI33:IXM33 JGE33:JHI33 JQA33:JRE33 JZW33:KBA33 KJS33:KKW33 KTO33:KUS33 LDK33:LEO33 LNG33:LOK33 LXC33:LYG33 MGY33:MIC33 MQU33:MRY33 NAQ33:NBU33 NKM33:NLQ33 NUI33:NVM33 OEE33:OFI33 OOA33:OPE33 OXW33:OZA33 PHS33:PIW33 PRO33:PSS33 QBK33:QCO33 QLG33:QMK33 QVC33:QWG33 REY33:RGC33 ROU33:RPY33 RYQ33:RZU33 SIM33:SJQ33 SSI33:STM33 TCE33:TDI33 TMA33:TNE33 TVW33:TXA33 UFS33:UGW33 UPO33:UQS33 UZK33:VAO33 VJG33:VKK33 VTC33:VUG33 WCY33:WEC33 WMU33:WNY33 WWQ33:WXU33 F65576:AK65576 KD65576:LH65576 TZ65576:VD65576 ADV65576:AEZ65576 ANR65576:AOV65576 AXN65576:AYR65576 BHJ65576:BIN65576 BRF65576:BSJ65576 CBB65576:CCF65576 CKX65576:CMB65576 CUT65576:CVX65576 DEP65576:DFT65576 DOL65576:DPP65576 DYH65576:DZL65576 EID65576:EJH65576 ERZ65576:ETD65576 FBV65576:FCZ65576 FLR65576:FMV65576 FVN65576:FWR65576 GFJ65576:GGN65576 GPF65576:GQJ65576 GZB65576:HAF65576 HIX65576:HKB65576 HST65576:HTX65576 ICP65576:IDT65576 IML65576:INP65576 IWH65576:IXL65576 JGD65576:JHH65576 JPZ65576:JRD65576 JZV65576:KAZ65576 KJR65576:KKV65576 KTN65576:KUR65576 LDJ65576:LEN65576 LNF65576:LOJ65576 LXB65576:LYF65576 MGX65576:MIB65576 MQT65576:MRX65576 NAP65576:NBT65576 NKL65576:NLP65576 NUH65576:NVL65576 OED65576:OFH65576 ONZ65576:OPD65576 OXV65576:OYZ65576 PHR65576:PIV65576 PRN65576:PSR65576 QBJ65576:QCN65576 QLF65576:QMJ65576 QVB65576:QWF65576 REX65576:RGB65576 ROT65576:RPX65576 RYP65576:RZT65576 SIL65576:SJP65576 SSH65576:STL65576 TCD65576:TDH65576 TLZ65576:TND65576 TVV65576:TWZ65576 UFR65576:UGV65576 UPN65576:UQR65576 UZJ65576:VAN65576 VJF65576:VKJ65576 VTB65576:VUF65576 WCX65576:WEB65576 WMT65576:WNX65576 WWP65576:WXT65576 F131112:AK131112 KD131112:LH131112 TZ131112:VD131112 ADV131112:AEZ131112 ANR131112:AOV131112 AXN131112:AYR131112 BHJ131112:BIN131112 BRF131112:BSJ131112 CBB131112:CCF131112 CKX131112:CMB131112 CUT131112:CVX131112 DEP131112:DFT131112 DOL131112:DPP131112 DYH131112:DZL131112 EID131112:EJH131112 ERZ131112:ETD131112 FBV131112:FCZ131112 FLR131112:FMV131112 FVN131112:FWR131112 GFJ131112:GGN131112 GPF131112:GQJ131112 GZB131112:HAF131112 HIX131112:HKB131112 HST131112:HTX131112 ICP131112:IDT131112 IML131112:INP131112 IWH131112:IXL131112 JGD131112:JHH131112 JPZ131112:JRD131112 JZV131112:KAZ131112 KJR131112:KKV131112 KTN131112:KUR131112 LDJ131112:LEN131112 LNF131112:LOJ131112 LXB131112:LYF131112 MGX131112:MIB131112 MQT131112:MRX131112 NAP131112:NBT131112 NKL131112:NLP131112 NUH131112:NVL131112 OED131112:OFH131112 ONZ131112:OPD131112 OXV131112:OYZ131112 PHR131112:PIV131112 PRN131112:PSR131112 QBJ131112:QCN131112 QLF131112:QMJ131112 QVB131112:QWF131112 REX131112:RGB131112 ROT131112:RPX131112 RYP131112:RZT131112 SIL131112:SJP131112 SSH131112:STL131112 TCD131112:TDH131112 TLZ131112:TND131112 TVV131112:TWZ131112 UFR131112:UGV131112 UPN131112:UQR131112 UZJ131112:VAN131112 VJF131112:VKJ131112 VTB131112:VUF131112 WCX131112:WEB131112 WMT131112:WNX131112 WWP131112:WXT131112 F196648:AK196648 KD196648:LH196648 TZ196648:VD196648 ADV196648:AEZ196648 ANR196648:AOV196648 AXN196648:AYR196648 BHJ196648:BIN196648 BRF196648:BSJ196648 CBB196648:CCF196648 CKX196648:CMB196648 CUT196648:CVX196648 DEP196648:DFT196648 DOL196648:DPP196648 DYH196648:DZL196648 EID196648:EJH196648 ERZ196648:ETD196648 FBV196648:FCZ196648 FLR196648:FMV196648 FVN196648:FWR196648 GFJ196648:GGN196648 GPF196648:GQJ196648 GZB196648:HAF196648 HIX196648:HKB196648 HST196648:HTX196648 ICP196648:IDT196648 IML196648:INP196648 IWH196648:IXL196648 JGD196648:JHH196648 JPZ196648:JRD196648 JZV196648:KAZ196648 KJR196648:KKV196648 KTN196648:KUR196648 LDJ196648:LEN196648 LNF196648:LOJ196648 LXB196648:LYF196648 MGX196648:MIB196648 MQT196648:MRX196648 NAP196648:NBT196648 NKL196648:NLP196648 NUH196648:NVL196648 OED196648:OFH196648 ONZ196648:OPD196648 OXV196648:OYZ196648 PHR196648:PIV196648 PRN196648:PSR196648 QBJ196648:QCN196648 QLF196648:QMJ196648 QVB196648:QWF196648 REX196648:RGB196648 ROT196648:RPX196648 RYP196648:RZT196648 SIL196648:SJP196648 SSH196648:STL196648 TCD196648:TDH196648 TLZ196648:TND196648 TVV196648:TWZ196648 UFR196648:UGV196648 UPN196648:UQR196648 UZJ196648:VAN196648 VJF196648:VKJ196648 VTB196648:VUF196648 WCX196648:WEB196648 WMT196648:WNX196648 WWP196648:WXT196648 F262184:AK262184 KD262184:LH262184 TZ262184:VD262184 ADV262184:AEZ262184 ANR262184:AOV262184 AXN262184:AYR262184 BHJ262184:BIN262184 BRF262184:BSJ262184 CBB262184:CCF262184 CKX262184:CMB262184 CUT262184:CVX262184 DEP262184:DFT262184 DOL262184:DPP262184 DYH262184:DZL262184 EID262184:EJH262184 ERZ262184:ETD262184 FBV262184:FCZ262184 FLR262184:FMV262184 FVN262184:FWR262184 GFJ262184:GGN262184 GPF262184:GQJ262184 GZB262184:HAF262184 HIX262184:HKB262184 HST262184:HTX262184 ICP262184:IDT262184 IML262184:INP262184 IWH262184:IXL262184 JGD262184:JHH262184 JPZ262184:JRD262184 JZV262184:KAZ262184 KJR262184:KKV262184 KTN262184:KUR262184 LDJ262184:LEN262184 LNF262184:LOJ262184 LXB262184:LYF262184 MGX262184:MIB262184 MQT262184:MRX262184 NAP262184:NBT262184 NKL262184:NLP262184 NUH262184:NVL262184 OED262184:OFH262184 ONZ262184:OPD262184 OXV262184:OYZ262184 PHR262184:PIV262184 PRN262184:PSR262184 QBJ262184:QCN262184 QLF262184:QMJ262184 QVB262184:QWF262184 REX262184:RGB262184 ROT262184:RPX262184 RYP262184:RZT262184 SIL262184:SJP262184 SSH262184:STL262184 TCD262184:TDH262184 TLZ262184:TND262184 TVV262184:TWZ262184 UFR262184:UGV262184 UPN262184:UQR262184 UZJ262184:VAN262184 VJF262184:VKJ262184 VTB262184:VUF262184 WCX262184:WEB262184 WMT262184:WNX262184 WWP262184:WXT262184 F327720:AK327720 KD327720:LH327720 TZ327720:VD327720 ADV327720:AEZ327720 ANR327720:AOV327720 AXN327720:AYR327720 BHJ327720:BIN327720 BRF327720:BSJ327720 CBB327720:CCF327720 CKX327720:CMB327720 CUT327720:CVX327720 DEP327720:DFT327720 DOL327720:DPP327720 DYH327720:DZL327720 EID327720:EJH327720 ERZ327720:ETD327720 FBV327720:FCZ327720 FLR327720:FMV327720 FVN327720:FWR327720 GFJ327720:GGN327720 GPF327720:GQJ327720 GZB327720:HAF327720 HIX327720:HKB327720 HST327720:HTX327720 ICP327720:IDT327720 IML327720:INP327720 IWH327720:IXL327720 JGD327720:JHH327720 JPZ327720:JRD327720 JZV327720:KAZ327720 KJR327720:KKV327720 KTN327720:KUR327720 LDJ327720:LEN327720 LNF327720:LOJ327720 LXB327720:LYF327720 MGX327720:MIB327720 MQT327720:MRX327720 NAP327720:NBT327720 NKL327720:NLP327720 NUH327720:NVL327720 OED327720:OFH327720 ONZ327720:OPD327720 OXV327720:OYZ327720 PHR327720:PIV327720 PRN327720:PSR327720 QBJ327720:QCN327720 QLF327720:QMJ327720 QVB327720:QWF327720 REX327720:RGB327720 ROT327720:RPX327720 RYP327720:RZT327720 SIL327720:SJP327720 SSH327720:STL327720 TCD327720:TDH327720 TLZ327720:TND327720 TVV327720:TWZ327720 UFR327720:UGV327720 UPN327720:UQR327720 UZJ327720:VAN327720 VJF327720:VKJ327720 VTB327720:VUF327720 WCX327720:WEB327720 WMT327720:WNX327720 WWP327720:WXT327720 F393256:AK393256 KD393256:LH393256 TZ393256:VD393256 ADV393256:AEZ393256 ANR393256:AOV393256 AXN393256:AYR393256 BHJ393256:BIN393256 BRF393256:BSJ393256 CBB393256:CCF393256 CKX393256:CMB393256 CUT393256:CVX393256 DEP393256:DFT393256 DOL393256:DPP393256 DYH393256:DZL393256 EID393256:EJH393256 ERZ393256:ETD393256 FBV393256:FCZ393256 FLR393256:FMV393256 FVN393256:FWR393256 GFJ393256:GGN393256 GPF393256:GQJ393256 GZB393256:HAF393256 HIX393256:HKB393256 HST393256:HTX393256 ICP393256:IDT393256 IML393256:INP393256 IWH393256:IXL393256 JGD393256:JHH393256 JPZ393256:JRD393256 JZV393256:KAZ393256 KJR393256:KKV393256 KTN393256:KUR393256 LDJ393256:LEN393256 LNF393256:LOJ393256 LXB393256:LYF393256 MGX393256:MIB393256 MQT393256:MRX393256 NAP393256:NBT393256 NKL393256:NLP393256 NUH393256:NVL393256 OED393256:OFH393256 ONZ393256:OPD393256 OXV393256:OYZ393256 PHR393256:PIV393256 PRN393256:PSR393256 QBJ393256:QCN393256 QLF393256:QMJ393256 QVB393256:QWF393256 REX393256:RGB393256 ROT393256:RPX393256 RYP393256:RZT393256 SIL393256:SJP393256 SSH393256:STL393256 TCD393256:TDH393256 TLZ393256:TND393256 TVV393256:TWZ393256 UFR393256:UGV393256 UPN393256:UQR393256 UZJ393256:VAN393256 VJF393256:VKJ393256 VTB393256:VUF393256 WCX393256:WEB393256 WMT393256:WNX393256 WWP393256:WXT393256 F458792:AK458792 KD458792:LH458792 TZ458792:VD458792 ADV458792:AEZ458792 ANR458792:AOV458792 AXN458792:AYR458792 BHJ458792:BIN458792 BRF458792:BSJ458792 CBB458792:CCF458792 CKX458792:CMB458792 CUT458792:CVX458792 DEP458792:DFT458792 DOL458792:DPP458792 DYH458792:DZL458792 EID458792:EJH458792 ERZ458792:ETD458792 FBV458792:FCZ458792 FLR458792:FMV458792 FVN458792:FWR458792 GFJ458792:GGN458792 GPF458792:GQJ458792 GZB458792:HAF458792 HIX458792:HKB458792 HST458792:HTX458792 ICP458792:IDT458792 IML458792:INP458792 IWH458792:IXL458792 JGD458792:JHH458792 JPZ458792:JRD458792 JZV458792:KAZ458792 KJR458792:KKV458792 KTN458792:KUR458792 LDJ458792:LEN458792 LNF458792:LOJ458792 LXB458792:LYF458792 MGX458792:MIB458792 MQT458792:MRX458792 NAP458792:NBT458792 NKL458792:NLP458792 NUH458792:NVL458792 OED458792:OFH458792 ONZ458792:OPD458792 OXV458792:OYZ458792 PHR458792:PIV458792 PRN458792:PSR458792 QBJ458792:QCN458792 QLF458792:QMJ458792 QVB458792:QWF458792 REX458792:RGB458792 ROT458792:RPX458792 RYP458792:RZT458792 SIL458792:SJP458792 SSH458792:STL458792 TCD458792:TDH458792 TLZ458792:TND458792 TVV458792:TWZ458792 UFR458792:UGV458792 UPN458792:UQR458792 UZJ458792:VAN458792 VJF458792:VKJ458792 VTB458792:VUF458792 WCX458792:WEB458792 WMT458792:WNX458792 WWP458792:WXT458792 F524328:AK524328 KD524328:LH524328 TZ524328:VD524328 ADV524328:AEZ524328 ANR524328:AOV524328 AXN524328:AYR524328 BHJ524328:BIN524328 BRF524328:BSJ524328 CBB524328:CCF524328 CKX524328:CMB524328 CUT524328:CVX524328 DEP524328:DFT524328 DOL524328:DPP524328 DYH524328:DZL524328 EID524328:EJH524328 ERZ524328:ETD524328 FBV524328:FCZ524328 FLR524328:FMV524328 FVN524328:FWR524328 GFJ524328:GGN524328 GPF524328:GQJ524328 GZB524328:HAF524328 HIX524328:HKB524328 HST524328:HTX524328 ICP524328:IDT524328 IML524328:INP524328 IWH524328:IXL524328 JGD524328:JHH524328 JPZ524328:JRD524328 JZV524328:KAZ524328 KJR524328:KKV524328 KTN524328:KUR524328 LDJ524328:LEN524328 LNF524328:LOJ524328 LXB524328:LYF524328 MGX524328:MIB524328 MQT524328:MRX524328 NAP524328:NBT524328 NKL524328:NLP524328 NUH524328:NVL524328 OED524328:OFH524328 ONZ524328:OPD524328 OXV524328:OYZ524328 PHR524328:PIV524328 PRN524328:PSR524328 QBJ524328:QCN524328 QLF524328:QMJ524328 QVB524328:QWF524328 REX524328:RGB524328 ROT524328:RPX524328 RYP524328:RZT524328 SIL524328:SJP524328 SSH524328:STL524328 TCD524328:TDH524328 TLZ524328:TND524328 TVV524328:TWZ524328 UFR524328:UGV524328 UPN524328:UQR524328 UZJ524328:VAN524328 VJF524328:VKJ524328 VTB524328:VUF524328 WCX524328:WEB524328 WMT524328:WNX524328 WWP524328:WXT524328 F589864:AK589864 KD589864:LH589864 TZ589864:VD589864 ADV589864:AEZ589864 ANR589864:AOV589864 AXN589864:AYR589864 BHJ589864:BIN589864 BRF589864:BSJ589864 CBB589864:CCF589864 CKX589864:CMB589864 CUT589864:CVX589864 DEP589864:DFT589864 DOL589864:DPP589864 DYH589864:DZL589864 EID589864:EJH589864 ERZ589864:ETD589864 FBV589864:FCZ589864 FLR589864:FMV589864 FVN589864:FWR589864 GFJ589864:GGN589864 GPF589864:GQJ589864 GZB589864:HAF589864 HIX589864:HKB589864 HST589864:HTX589864 ICP589864:IDT589864 IML589864:INP589864 IWH589864:IXL589864 JGD589864:JHH589864 JPZ589864:JRD589864 JZV589864:KAZ589864 KJR589864:KKV589864 KTN589864:KUR589864 LDJ589864:LEN589864 LNF589864:LOJ589864 LXB589864:LYF589864 MGX589864:MIB589864 MQT589864:MRX589864 NAP589864:NBT589864 NKL589864:NLP589864 NUH589864:NVL589864 OED589864:OFH589864 ONZ589864:OPD589864 OXV589864:OYZ589864 PHR589864:PIV589864 PRN589864:PSR589864 QBJ589864:QCN589864 QLF589864:QMJ589864 QVB589864:QWF589864 REX589864:RGB589864 ROT589864:RPX589864 RYP589864:RZT589864 SIL589864:SJP589864 SSH589864:STL589864 TCD589864:TDH589864 TLZ589864:TND589864 TVV589864:TWZ589864 UFR589864:UGV589864 UPN589864:UQR589864 UZJ589864:VAN589864 VJF589864:VKJ589864 VTB589864:VUF589864 WCX589864:WEB589864 WMT589864:WNX589864 WWP589864:WXT589864 F655400:AK655400 KD655400:LH655400 TZ655400:VD655400 ADV655400:AEZ655400 ANR655400:AOV655400 AXN655400:AYR655400 BHJ655400:BIN655400 BRF655400:BSJ655400 CBB655400:CCF655400 CKX655400:CMB655400 CUT655400:CVX655400 DEP655400:DFT655400 DOL655400:DPP655400 DYH655400:DZL655400 EID655400:EJH655400 ERZ655400:ETD655400 FBV655400:FCZ655400 FLR655400:FMV655400 FVN655400:FWR655400 GFJ655400:GGN655400 GPF655400:GQJ655400 GZB655400:HAF655400 HIX655400:HKB655400 HST655400:HTX655400 ICP655400:IDT655400 IML655400:INP655400 IWH655400:IXL655400 JGD655400:JHH655400 JPZ655400:JRD655400 JZV655400:KAZ655400 KJR655400:KKV655400 KTN655400:KUR655400 LDJ655400:LEN655400 LNF655400:LOJ655400 LXB655400:LYF655400 MGX655400:MIB655400 MQT655400:MRX655400 NAP655400:NBT655400 NKL655400:NLP655400 NUH655400:NVL655400 OED655400:OFH655400 ONZ655400:OPD655400 OXV655400:OYZ655400 PHR655400:PIV655400 PRN655400:PSR655400 QBJ655400:QCN655400 QLF655400:QMJ655400 QVB655400:QWF655400 REX655400:RGB655400 ROT655400:RPX655400 RYP655400:RZT655400 SIL655400:SJP655400 SSH655400:STL655400 TCD655400:TDH655400 TLZ655400:TND655400 TVV655400:TWZ655400 UFR655400:UGV655400 UPN655400:UQR655400 UZJ655400:VAN655400 VJF655400:VKJ655400 VTB655400:VUF655400 WCX655400:WEB655400 WMT655400:WNX655400 WWP655400:WXT655400 F720936:AK720936 KD720936:LH720936 TZ720936:VD720936 ADV720936:AEZ720936 ANR720936:AOV720936 AXN720936:AYR720936 BHJ720936:BIN720936 BRF720936:BSJ720936 CBB720936:CCF720936 CKX720936:CMB720936 CUT720936:CVX720936 DEP720936:DFT720936 DOL720936:DPP720936 DYH720936:DZL720936 EID720936:EJH720936 ERZ720936:ETD720936 FBV720936:FCZ720936 FLR720936:FMV720936 FVN720936:FWR720936 GFJ720936:GGN720936 GPF720936:GQJ720936 GZB720936:HAF720936 HIX720936:HKB720936 HST720936:HTX720936 ICP720936:IDT720936 IML720936:INP720936 IWH720936:IXL720936 JGD720936:JHH720936 JPZ720936:JRD720936 JZV720936:KAZ720936 KJR720936:KKV720936 KTN720936:KUR720936 LDJ720936:LEN720936 LNF720936:LOJ720936 LXB720936:LYF720936 MGX720936:MIB720936 MQT720936:MRX720936 NAP720936:NBT720936 NKL720936:NLP720936 NUH720936:NVL720936 OED720936:OFH720936 ONZ720936:OPD720936 OXV720936:OYZ720936 PHR720936:PIV720936 PRN720936:PSR720936 QBJ720936:QCN720936 QLF720936:QMJ720936 QVB720936:QWF720936 REX720936:RGB720936 ROT720936:RPX720936 RYP720936:RZT720936 SIL720936:SJP720936 SSH720936:STL720936 TCD720936:TDH720936 TLZ720936:TND720936 TVV720936:TWZ720936 UFR720936:UGV720936 UPN720936:UQR720936 UZJ720936:VAN720936 VJF720936:VKJ720936 VTB720936:VUF720936 WCX720936:WEB720936 WMT720936:WNX720936 WWP720936:WXT720936 F786472:AK786472 KD786472:LH786472 TZ786472:VD786472 ADV786472:AEZ786472 ANR786472:AOV786472 AXN786472:AYR786472 BHJ786472:BIN786472 BRF786472:BSJ786472 CBB786472:CCF786472 CKX786472:CMB786472 CUT786472:CVX786472 DEP786472:DFT786472 DOL786472:DPP786472 DYH786472:DZL786472 EID786472:EJH786472 ERZ786472:ETD786472 FBV786472:FCZ786472 FLR786472:FMV786472 FVN786472:FWR786472 GFJ786472:GGN786472 GPF786472:GQJ786472 GZB786472:HAF786472 HIX786472:HKB786472 HST786472:HTX786472 ICP786472:IDT786472 IML786472:INP786472 IWH786472:IXL786472 JGD786472:JHH786472 JPZ786472:JRD786472 JZV786472:KAZ786472 KJR786472:KKV786472 KTN786472:KUR786472 LDJ786472:LEN786472 LNF786472:LOJ786472 LXB786472:LYF786472 MGX786472:MIB786472 MQT786472:MRX786472 NAP786472:NBT786472 NKL786472:NLP786472 NUH786472:NVL786472 OED786472:OFH786472 ONZ786472:OPD786472 OXV786472:OYZ786472 PHR786472:PIV786472 PRN786472:PSR786472 QBJ786472:QCN786472 QLF786472:QMJ786472 QVB786472:QWF786472 REX786472:RGB786472 ROT786472:RPX786472 RYP786472:RZT786472 SIL786472:SJP786472 SSH786472:STL786472 TCD786472:TDH786472 TLZ786472:TND786472 TVV786472:TWZ786472 UFR786472:UGV786472 UPN786472:UQR786472 UZJ786472:VAN786472 VJF786472:VKJ786472 VTB786472:VUF786472 WCX786472:WEB786472 WMT786472:WNX786472 WWP786472:WXT786472 F852008:AK852008 KD852008:LH852008 TZ852008:VD852008 ADV852008:AEZ852008 ANR852008:AOV852008 AXN852008:AYR852008 BHJ852008:BIN852008 BRF852008:BSJ852008 CBB852008:CCF852008 CKX852008:CMB852008 CUT852008:CVX852008 DEP852008:DFT852008 DOL852008:DPP852008 DYH852008:DZL852008 EID852008:EJH852008 ERZ852008:ETD852008 FBV852008:FCZ852008 FLR852008:FMV852008 FVN852008:FWR852008 GFJ852008:GGN852008 GPF852008:GQJ852008 GZB852008:HAF852008 HIX852008:HKB852008 HST852008:HTX852008 ICP852008:IDT852008 IML852008:INP852008 IWH852008:IXL852008 JGD852008:JHH852008 JPZ852008:JRD852008 JZV852008:KAZ852008 KJR852008:KKV852008 KTN852008:KUR852008 LDJ852008:LEN852008 LNF852008:LOJ852008 LXB852008:LYF852008 MGX852008:MIB852008 MQT852008:MRX852008 NAP852008:NBT852008 NKL852008:NLP852008 NUH852008:NVL852008 OED852008:OFH852008 ONZ852008:OPD852008 OXV852008:OYZ852008 PHR852008:PIV852008 PRN852008:PSR852008 QBJ852008:QCN852008 QLF852008:QMJ852008 QVB852008:QWF852008 REX852008:RGB852008 ROT852008:RPX852008 RYP852008:RZT852008 SIL852008:SJP852008 SSH852008:STL852008 TCD852008:TDH852008 TLZ852008:TND852008 TVV852008:TWZ852008 UFR852008:UGV852008 UPN852008:UQR852008 UZJ852008:VAN852008 VJF852008:VKJ852008 VTB852008:VUF852008 WCX852008:WEB852008 WMT852008:WNX852008 WWP852008:WXT852008 F917544:AK917544 KD917544:LH917544 TZ917544:VD917544 ADV917544:AEZ917544 ANR917544:AOV917544 AXN917544:AYR917544 BHJ917544:BIN917544 BRF917544:BSJ917544 CBB917544:CCF917544 CKX917544:CMB917544 CUT917544:CVX917544 DEP917544:DFT917544 DOL917544:DPP917544 DYH917544:DZL917544 EID917544:EJH917544 ERZ917544:ETD917544 FBV917544:FCZ917544 FLR917544:FMV917544 FVN917544:FWR917544 GFJ917544:GGN917544 GPF917544:GQJ917544 GZB917544:HAF917544 HIX917544:HKB917544 HST917544:HTX917544 ICP917544:IDT917544 IML917544:INP917544 IWH917544:IXL917544 JGD917544:JHH917544 JPZ917544:JRD917544 JZV917544:KAZ917544 KJR917544:KKV917544 KTN917544:KUR917544 LDJ917544:LEN917544 LNF917544:LOJ917544 LXB917544:LYF917544 MGX917544:MIB917544 MQT917544:MRX917544 NAP917544:NBT917544 NKL917544:NLP917544 NUH917544:NVL917544 OED917544:OFH917544 ONZ917544:OPD917544 OXV917544:OYZ917544 PHR917544:PIV917544 PRN917544:PSR917544 QBJ917544:QCN917544 QLF917544:QMJ917544 QVB917544:QWF917544 REX917544:RGB917544 ROT917544:RPX917544 RYP917544:RZT917544 SIL917544:SJP917544 SSH917544:STL917544 TCD917544:TDH917544 TLZ917544:TND917544 TVV917544:TWZ917544 UFR917544:UGV917544 UPN917544:UQR917544 UZJ917544:VAN917544 VJF917544:VKJ917544 VTB917544:VUF917544 WCX917544:WEB917544 WMT917544:WNX917544 WWP917544:WXT917544 F983080:AK983080 KD983080:LH983080 TZ983080:VD983080 ADV983080:AEZ983080 ANR983080:AOV983080 AXN983080:AYR983080 BHJ983080:BIN983080 BRF983080:BSJ983080 CBB983080:CCF983080 CKX983080:CMB983080 CUT983080:CVX983080 DEP983080:DFT983080 DOL983080:DPP983080 DYH983080:DZL983080 EID983080:EJH983080 ERZ983080:ETD983080 FBV983080:FCZ983080 FLR983080:FMV983080 FVN983080:FWR983080 GFJ983080:GGN983080 GPF983080:GQJ983080 GZB983080:HAF983080 HIX983080:HKB983080 HST983080:HTX983080 ICP983080:IDT983080 IML983080:INP983080 IWH983080:IXL983080 JGD983080:JHH983080 JPZ983080:JRD983080 JZV983080:KAZ983080 KJR983080:KKV983080 KTN983080:KUR983080 LDJ983080:LEN983080 LNF983080:LOJ983080 LXB983080:LYF983080 MGX983080:MIB983080 MQT983080:MRX983080 NAP983080:NBT983080 NKL983080:NLP983080 NUH983080:NVL983080 OED983080:OFH983080 ONZ983080:OPD983080 OXV983080:OYZ983080 PHR983080:PIV983080 PRN983080:PSR983080 QBJ983080:QCN983080 QLF983080:QMJ983080 QVB983080:QWF983080 REX983080:RGB983080 ROT983080:RPX983080 RYP983080:RZT983080 SIL983080:SJP983080 SSH983080:STL983080 TCD983080:TDH983080 TLZ983080:TND983080 TVV983080:TWZ983080 UFR983080:UGV983080 UPN983080:UQR983080 UZJ983080:VAN983080 VJF983080:VKJ983080 VTB983080:VUF983080 WCX983080:WEB983080 WMT983080:WNX983080 G33:AK33" xr:uid="{00000000-0002-0000-0400-000004000000}">
      <formula1>"○,無"</formula1>
    </dataValidation>
  </dataValidations>
  <printOptions horizontalCentered="1" verticalCentered="1"/>
  <pageMargins left="0.19685039370078741" right="0.19685039370078741" top="0.39370078740157483" bottom="0" header="0" footer="0.19685039370078741"/>
  <pageSetup paperSize="9" scale="57" orientation="landscape" cellComments="asDisplayed" r:id="rId1"/>
  <headerFooter alignWithMargins="0"/>
  <colBreaks count="1" manualBreakCount="1">
    <brk id="43" max="62" man="1"/>
  </col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stopIfTrue="1" id="{F7F18762-3298-4F85-97A7-06BFCEB53B93}">
            <xm:f>COUNTIF(日付!$A$19:$U$22,G7)&gt;0</xm:f>
            <x14:dxf>
              <font>
                <color rgb="FFFF0000"/>
              </font>
            </x14:dxf>
          </x14:cfRule>
          <xm:sqref>G7:AK10 G36:AK36</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CF107"/>
  <sheetViews>
    <sheetView view="pageBreakPreview" zoomScale="55" zoomScaleNormal="75" zoomScaleSheetLayoutView="55" workbookViewId="0">
      <selection activeCell="AV9" sqref="AV9:AV10"/>
    </sheetView>
  </sheetViews>
  <sheetFormatPr defaultRowHeight="13.2"/>
  <cols>
    <col min="1" max="2" width="7.88671875" style="4" customWidth="1"/>
    <col min="3" max="4" width="4.77734375" style="4" customWidth="1"/>
    <col min="5" max="5" width="8.33203125" style="4" customWidth="1"/>
    <col min="6" max="6" width="17.109375" style="4" customWidth="1"/>
    <col min="7" max="36" width="4.6640625" style="4" customWidth="1"/>
    <col min="37" max="37" width="4.21875" style="4" hidden="1" customWidth="1"/>
    <col min="38" max="38" width="9.88671875" style="4" customWidth="1"/>
    <col min="39" max="39" width="14.6640625" style="4" customWidth="1"/>
    <col min="40" max="41" width="10.6640625" style="4" customWidth="1"/>
    <col min="42" max="43" width="2.6640625" style="4" customWidth="1"/>
    <col min="44" max="44" width="3.6640625" style="4" customWidth="1"/>
    <col min="45" max="45" width="3.88671875" style="4" bestFit="1" customWidth="1"/>
    <col min="46" max="46" width="3.88671875" style="4" customWidth="1"/>
    <col min="47" max="47" width="19.33203125" style="4" customWidth="1"/>
    <col min="48" max="56" width="15.6640625" style="4" customWidth="1"/>
    <col min="57" max="58" width="16.6640625" style="4" customWidth="1"/>
    <col min="59" max="59" width="30.6640625" style="4" customWidth="1"/>
    <col min="60" max="60" width="9" style="4" customWidth="1"/>
    <col min="61" max="79" width="9" style="4" hidden="1" customWidth="1"/>
    <col min="80" max="80" width="30.44140625" style="73" hidden="1" customWidth="1"/>
    <col min="81" max="82" width="13.33203125" style="73" hidden="1" customWidth="1"/>
    <col min="83" max="84" width="17" style="73" hidden="1" customWidth="1"/>
    <col min="85" max="284" width="9" style="4"/>
    <col min="285" max="286" width="7.88671875" style="4" customWidth="1"/>
    <col min="287" max="288" width="4.77734375" style="4" customWidth="1"/>
    <col min="289" max="289" width="17.109375" style="4" customWidth="1"/>
    <col min="290" max="319" width="4.109375" style="4" customWidth="1"/>
    <col min="320" max="320" width="0" style="4" hidden="1" customWidth="1"/>
    <col min="321" max="321" width="9.88671875" style="4" customWidth="1"/>
    <col min="322" max="322" width="14.6640625" style="4" customWidth="1"/>
    <col min="323" max="324" width="9.88671875" style="4" customWidth="1"/>
    <col min="325" max="326" width="7.6640625" style="4" customWidth="1"/>
    <col min="327" max="327" width="9" style="4" customWidth="1"/>
    <col min="328" max="334" width="0" style="4" hidden="1" customWidth="1"/>
    <col min="335" max="540" width="9" style="4"/>
    <col min="541" max="542" width="7.88671875" style="4" customWidth="1"/>
    <col min="543" max="544" width="4.77734375" style="4" customWidth="1"/>
    <col min="545" max="545" width="17.109375" style="4" customWidth="1"/>
    <col min="546" max="575" width="4.109375" style="4" customWidth="1"/>
    <col min="576" max="576" width="0" style="4" hidden="1" customWidth="1"/>
    <col min="577" max="577" width="9.88671875" style="4" customWidth="1"/>
    <col min="578" max="578" width="14.6640625" style="4" customWidth="1"/>
    <col min="579" max="580" width="9.88671875" style="4" customWidth="1"/>
    <col min="581" max="582" width="7.6640625" style="4" customWidth="1"/>
    <col min="583" max="583" width="9" style="4" customWidth="1"/>
    <col min="584" max="590" width="0" style="4" hidden="1" customWidth="1"/>
    <col min="591" max="796" width="9" style="4"/>
    <col min="797" max="798" width="7.88671875" style="4" customWidth="1"/>
    <col min="799" max="800" width="4.77734375" style="4" customWidth="1"/>
    <col min="801" max="801" width="17.109375" style="4" customWidth="1"/>
    <col min="802" max="831" width="4.109375" style="4" customWidth="1"/>
    <col min="832" max="832" width="0" style="4" hidden="1" customWidth="1"/>
    <col min="833" max="833" width="9.88671875" style="4" customWidth="1"/>
    <col min="834" max="834" width="14.6640625" style="4" customWidth="1"/>
    <col min="835" max="836" width="9.88671875" style="4" customWidth="1"/>
    <col min="837" max="838" width="7.6640625" style="4" customWidth="1"/>
    <col min="839" max="839" width="9" style="4" customWidth="1"/>
    <col min="840" max="846" width="0" style="4" hidden="1" customWidth="1"/>
    <col min="847" max="1052" width="9" style="4"/>
    <col min="1053" max="1054" width="7.88671875" style="4" customWidth="1"/>
    <col min="1055" max="1056" width="4.77734375" style="4" customWidth="1"/>
    <col min="1057" max="1057" width="17.109375" style="4" customWidth="1"/>
    <col min="1058" max="1087" width="4.109375" style="4" customWidth="1"/>
    <col min="1088" max="1088" width="0" style="4" hidden="1" customWidth="1"/>
    <col min="1089" max="1089" width="9.88671875" style="4" customWidth="1"/>
    <col min="1090" max="1090" width="14.6640625" style="4" customWidth="1"/>
    <col min="1091" max="1092" width="9.88671875" style="4" customWidth="1"/>
    <col min="1093" max="1094" width="7.6640625" style="4" customWidth="1"/>
    <col min="1095" max="1095" width="9" style="4" customWidth="1"/>
    <col min="1096" max="1102" width="0" style="4" hidden="1" customWidth="1"/>
    <col min="1103" max="1308" width="9" style="4"/>
    <col min="1309" max="1310" width="7.88671875" style="4" customWidth="1"/>
    <col min="1311" max="1312" width="4.77734375" style="4" customWidth="1"/>
    <col min="1313" max="1313" width="17.109375" style="4" customWidth="1"/>
    <col min="1314" max="1343" width="4.109375" style="4" customWidth="1"/>
    <col min="1344" max="1344" width="0" style="4" hidden="1" customWidth="1"/>
    <col min="1345" max="1345" width="9.88671875" style="4" customWidth="1"/>
    <col min="1346" max="1346" width="14.6640625" style="4" customWidth="1"/>
    <col min="1347" max="1348" width="9.88671875" style="4" customWidth="1"/>
    <col min="1349" max="1350" width="7.6640625" style="4" customWidth="1"/>
    <col min="1351" max="1351" width="9" style="4" customWidth="1"/>
    <col min="1352" max="1358" width="0" style="4" hidden="1" customWidth="1"/>
    <col min="1359" max="1564" width="9" style="4"/>
    <col min="1565" max="1566" width="7.88671875" style="4" customWidth="1"/>
    <col min="1567" max="1568" width="4.77734375" style="4" customWidth="1"/>
    <col min="1569" max="1569" width="17.109375" style="4" customWidth="1"/>
    <col min="1570" max="1599" width="4.109375" style="4" customWidth="1"/>
    <col min="1600" max="1600" width="0" style="4" hidden="1" customWidth="1"/>
    <col min="1601" max="1601" width="9.88671875" style="4" customWidth="1"/>
    <col min="1602" max="1602" width="14.6640625" style="4" customWidth="1"/>
    <col min="1603" max="1604" width="9.88671875" style="4" customWidth="1"/>
    <col min="1605" max="1606" width="7.6640625" style="4" customWidth="1"/>
    <col min="1607" max="1607" width="9" style="4" customWidth="1"/>
    <col min="1608" max="1614" width="0" style="4" hidden="1" customWidth="1"/>
    <col min="1615" max="1820" width="9" style="4"/>
    <col min="1821" max="1822" width="7.88671875" style="4" customWidth="1"/>
    <col min="1823" max="1824" width="4.77734375" style="4" customWidth="1"/>
    <col min="1825" max="1825" width="17.109375" style="4" customWidth="1"/>
    <col min="1826" max="1855" width="4.109375" style="4" customWidth="1"/>
    <col min="1856" max="1856" width="0" style="4" hidden="1" customWidth="1"/>
    <col min="1857" max="1857" width="9.88671875" style="4" customWidth="1"/>
    <col min="1858" max="1858" width="14.6640625" style="4" customWidth="1"/>
    <col min="1859" max="1860" width="9.88671875" style="4" customWidth="1"/>
    <col min="1861" max="1862" width="7.6640625" style="4" customWidth="1"/>
    <col min="1863" max="1863" width="9" style="4" customWidth="1"/>
    <col min="1864" max="1870" width="0" style="4" hidden="1" customWidth="1"/>
    <col min="1871" max="2076" width="9" style="4"/>
    <col min="2077" max="2078" width="7.88671875" style="4" customWidth="1"/>
    <col min="2079" max="2080" width="4.77734375" style="4" customWidth="1"/>
    <col min="2081" max="2081" width="17.109375" style="4" customWidth="1"/>
    <col min="2082" max="2111" width="4.109375" style="4" customWidth="1"/>
    <col min="2112" max="2112" width="0" style="4" hidden="1" customWidth="1"/>
    <col min="2113" max="2113" width="9.88671875" style="4" customWidth="1"/>
    <col min="2114" max="2114" width="14.6640625" style="4" customWidth="1"/>
    <col min="2115" max="2116" width="9.88671875" style="4" customWidth="1"/>
    <col min="2117" max="2118" width="7.6640625" style="4" customWidth="1"/>
    <col min="2119" max="2119" width="9" style="4" customWidth="1"/>
    <col min="2120" max="2126" width="0" style="4" hidden="1" customWidth="1"/>
    <col min="2127" max="2332" width="9" style="4"/>
    <col min="2333" max="2334" width="7.88671875" style="4" customWidth="1"/>
    <col min="2335" max="2336" width="4.77734375" style="4" customWidth="1"/>
    <col min="2337" max="2337" width="17.109375" style="4" customWidth="1"/>
    <col min="2338" max="2367" width="4.109375" style="4" customWidth="1"/>
    <col min="2368" max="2368" width="0" style="4" hidden="1" customWidth="1"/>
    <col min="2369" max="2369" width="9.88671875" style="4" customWidth="1"/>
    <col min="2370" max="2370" width="14.6640625" style="4" customWidth="1"/>
    <col min="2371" max="2372" width="9.88671875" style="4" customWidth="1"/>
    <col min="2373" max="2374" width="7.6640625" style="4" customWidth="1"/>
    <col min="2375" max="2375" width="9" style="4" customWidth="1"/>
    <col min="2376" max="2382" width="0" style="4" hidden="1" customWidth="1"/>
    <col min="2383" max="2588" width="9" style="4"/>
    <col min="2589" max="2590" width="7.88671875" style="4" customWidth="1"/>
    <col min="2591" max="2592" width="4.77734375" style="4" customWidth="1"/>
    <col min="2593" max="2593" width="17.109375" style="4" customWidth="1"/>
    <col min="2594" max="2623" width="4.109375" style="4" customWidth="1"/>
    <col min="2624" max="2624" width="0" style="4" hidden="1" customWidth="1"/>
    <col min="2625" max="2625" width="9.88671875" style="4" customWidth="1"/>
    <col min="2626" max="2626" width="14.6640625" style="4" customWidth="1"/>
    <col min="2627" max="2628" width="9.88671875" style="4" customWidth="1"/>
    <col min="2629" max="2630" width="7.6640625" style="4" customWidth="1"/>
    <col min="2631" max="2631" width="9" style="4" customWidth="1"/>
    <col min="2632" max="2638" width="0" style="4" hidden="1" customWidth="1"/>
    <col min="2639" max="2844" width="9" style="4"/>
    <col min="2845" max="2846" width="7.88671875" style="4" customWidth="1"/>
    <col min="2847" max="2848" width="4.77734375" style="4" customWidth="1"/>
    <col min="2849" max="2849" width="17.109375" style="4" customWidth="1"/>
    <col min="2850" max="2879" width="4.109375" style="4" customWidth="1"/>
    <col min="2880" max="2880" width="0" style="4" hidden="1" customWidth="1"/>
    <col min="2881" max="2881" width="9.88671875" style="4" customWidth="1"/>
    <col min="2882" max="2882" width="14.6640625" style="4" customWidth="1"/>
    <col min="2883" max="2884" width="9.88671875" style="4" customWidth="1"/>
    <col min="2885" max="2886" width="7.6640625" style="4" customWidth="1"/>
    <col min="2887" max="2887" width="9" style="4" customWidth="1"/>
    <col min="2888" max="2894" width="0" style="4" hidden="1" customWidth="1"/>
    <col min="2895" max="3100" width="9" style="4"/>
    <col min="3101" max="3102" width="7.88671875" style="4" customWidth="1"/>
    <col min="3103" max="3104" width="4.77734375" style="4" customWidth="1"/>
    <col min="3105" max="3105" width="17.109375" style="4" customWidth="1"/>
    <col min="3106" max="3135" width="4.109375" style="4" customWidth="1"/>
    <col min="3136" max="3136" width="0" style="4" hidden="1" customWidth="1"/>
    <col min="3137" max="3137" width="9.88671875" style="4" customWidth="1"/>
    <col min="3138" max="3138" width="14.6640625" style="4" customWidth="1"/>
    <col min="3139" max="3140" width="9.88671875" style="4" customWidth="1"/>
    <col min="3141" max="3142" width="7.6640625" style="4" customWidth="1"/>
    <col min="3143" max="3143" width="9" style="4" customWidth="1"/>
    <col min="3144" max="3150" width="0" style="4" hidden="1" customWidth="1"/>
    <col min="3151" max="3356" width="9" style="4"/>
    <col min="3357" max="3358" width="7.88671875" style="4" customWidth="1"/>
    <col min="3359" max="3360" width="4.77734375" style="4" customWidth="1"/>
    <col min="3361" max="3361" width="17.109375" style="4" customWidth="1"/>
    <col min="3362" max="3391" width="4.109375" style="4" customWidth="1"/>
    <col min="3392" max="3392" width="0" style="4" hidden="1" customWidth="1"/>
    <col min="3393" max="3393" width="9.88671875" style="4" customWidth="1"/>
    <col min="3394" max="3394" width="14.6640625" style="4" customWidth="1"/>
    <col min="3395" max="3396" width="9.88671875" style="4" customWidth="1"/>
    <col min="3397" max="3398" width="7.6640625" style="4" customWidth="1"/>
    <col min="3399" max="3399" width="9" style="4" customWidth="1"/>
    <col min="3400" max="3406" width="0" style="4" hidden="1" customWidth="1"/>
    <col min="3407" max="3612" width="9" style="4"/>
    <col min="3613" max="3614" width="7.88671875" style="4" customWidth="1"/>
    <col min="3615" max="3616" width="4.77734375" style="4" customWidth="1"/>
    <col min="3617" max="3617" width="17.109375" style="4" customWidth="1"/>
    <col min="3618" max="3647" width="4.109375" style="4" customWidth="1"/>
    <col min="3648" max="3648" width="0" style="4" hidden="1" customWidth="1"/>
    <col min="3649" max="3649" width="9.88671875" style="4" customWidth="1"/>
    <col min="3650" max="3650" width="14.6640625" style="4" customWidth="1"/>
    <col min="3651" max="3652" width="9.88671875" style="4" customWidth="1"/>
    <col min="3653" max="3654" width="7.6640625" style="4" customWidth="1"/>
    <col min="3655" max="3655" width="9" style="4" customWidth="1"/>
    <col min="3656" max="3662" width="0" style="4" hidden="1" customWidth="1"/>
    <col min="3663" max="3868" width="9" style="4"/>
    <col min="3869" max="3870" width="7.88671875" style="4" customWidth="1"/>
    <col min="3871" max="3872" width="4.77734375" style="4" customWidth="1"/>
    <col min="3873" max="3873" width="17.109375" style="4" customWidth="1"/>
    <col min="3874" max="3903" width="4.109375" style="4" customWidth="1"/>
    <col min="3904" max="3904" width="0" style="4" hidden="1" customWidth="1"/>
    <col min="3905" max="3905" width="9.88671875" style="4" customWidth="1"/>
    <col min="3906" max="3906" width="14.6640625" style="4" customWidth="1"/>
    <col min="3907" max="3908" width="9.88671875" style="4" customWidth="1"/>
    <col min="3909" max="3910" width="7.6640625" style="4" customWidth="1"/>
    <col min="3911" max="3911" width="9" style="4" customWidth="1"/>
    <col min="3912" max="3918" width="0" style="4" hidden="1" customWidth="1"/>
    <col min="3919" max="4124" width="9" style="4"/>
    <col min="4125" max="4126" width="7.88671875" style="4" customWidth="1"/>
    <col min="4127" max="4128" width="4.77734375" style="4" customWidth="1"/>
    <col min="4129" max="4129" width="17.109375" style="4" customWidth="1"/>
    <col min="4130" max="4159" width="4.109375" style="4" customWidth="1"/>
    <col min="4160" max="4160" width="0" style="4" hidden="1" customWidth="1"/>
    <col min="4161" max="4161" width="9.88671875" style="4" customWidth="1"/>
    <col min="4162" max="4162" width="14.6640625" style="4" customWidth="1"/>
    <col min="4163" max="4164" width="9.88671875" style="4" customWidth="1"/>
    <col min="4165" max="4166" width="7.6640625" style="4" customWidth="1"/>
    <col min="4167" max="4167" width="9" style="4" customWidth="1"/>
    <col min="4168" max="4174" width="0" style="4" hidden="1" customWidth="1"/>
    <col min="4175" max="4380" width="9" style="4"/>
    <col min="4381" max="4382" width="7.88671875" style="4" customWidth="1"/>
    <col min="4383" max="4384" width="4.77734375" style="4" customWidth="1"/>
    <col min="4385" max="4385" width="17.109375" style="4" customWidth="1"/>
    <col min="4386" max="4415" width="4.109375" style="4" customWidth="1"/>
    <col min="4416" max="4416" width="0" style="4" hidden="1" customWidth="1"/>
    <col min="4417" max="4417" width="9.88671875" style="4" customWidth="1"/>
    <col min="4418" max="4418" width="14.6640625" style="4" customWidth="1"/>
    <col min="4419" max="4420" width="9.88671875" style="4" customWidth="1"/>
    <col min="4421" max="4422" width="7.6640625" style="4" customWidth="1"/>
    <col min="4423" max="4423" width="9" style="4" customWidth="1"/>
    <col min="4424" max="4430" width="0" style="4" hidden="1" customWidth="1"/>
    <col min="4431" max="4636" width="9" style="4"/>
    <col min="4637" max="4638" width="7.88671875" style="4" customWidth="1"/>
    <col min="4639" max="4640" width="4.77734375" style="4" customWidth="1"/>
    <col min="4641" max="4641" width="17.109375" style="4" customWidth="1"/>
    <col min="4642" max="4671" width="4.109375" style="4" customWidth="1"/>
    <col min="4672" max="4672" width="0" style="4" hidden="1" customWidth="1"/>
    <col min="4673" max="4673" width="9.88671875" style="4" customWidth="1"/>
    <col min="4674" max="4674" width="14.6640625" style="4" customWidth="1"/>
    <col min="4675" max="4676" width="9.88671875" style="4" customWidth="1"/>
    <col min="4677" max="4678" width="7.6640625" style="4" customWidth="1"/>
    <col min="4679" max="4679" width="9" style="4" customWidth="1"/>
    <col min="4680" max="4686" width="0" style="4" hidden="1" customWidth="1"/>
    <col min="4687" max="4892" width="9" style="4"/>
    <col min="4893" max="4894" width="7.88671875" style="4" customWidth="1"/>
    <col min="4895" max="4896" width="4.77734375" style="4" customWidth="1"/>
    <col min="4897" max="4897" width="17.109375" style="4" customWidth="1"/>
    <col min="4898" max="4927" width="4.109375" style="4" customWidth="1"/>
    <col min="4928" max="4928" width="0" style="4" hidden="1" customWidth="1"/>
    <col min="4929" max="4929" width="9.88671875" style="4" customWidth="1"/>
    <col min="4930" max="4930" width="14.6640625" style="4" customWidth="1"/>
    <col min="4931" max="4932" width="9.88671875" style="4" customWidth="1"/>
    <col min="4933" max="4934" width="7.6640625" style="4" customWidth="1"/>
    <col min="4935" max="4935" width="9" style="4" customWidth="1"/>
    <col min="4936" max="4942" width="0" style="4" hidden="1" customWidth="1"/>
    <col min="4943" max="5148" width="9" style="4"/>
    <col min="5149" max="5150" width="7.88671875" style="4" customWidth="1"/>
    <col min="5151" max="5152" width="4.77734375" style="4" customWidth="1"/>
    <col min="5153" max="5153" width="17.109375" style="4" customWidth="1"/>
    <col min="5154" max="5183" width="4.109375" style="4" customWidth="1"/>
    <col min="5184" max="5184" width="0" style="4" hidden="1" customWidth="1"/>
    <col min="5185" max="5185" width="9.88671875" style="4" customWidth="1"/>
    <col min="5186" max="5186" width="14.6640625" style="4" customWidth="1"/>
    <col min="5187" max="5188" width="9.88671875" style="4" customWidth="1"/>
    <col min="5189" max="5190" width="7.6640625" style="4" customWidth="1"/>
    <col min="5191" max="5191" width="9" style="4" customWidth="1"/>
    <col min="5192" max="5198" width="0" style="4" hidden="1" customWidth="1"/>
    <col min="5199" max="5404" width="9" style="4"/>
    <col min="5405" max="5406" width="7.88671875" style="4" customWidth="1"/>
    <col min="5407" max="5408" width="4.77734375" style="4" customWidth="1"/>
    <col min="5409" max="5409" width="17.109375" style="4" customWidth="1"/>
    <col min="5410" max="5439" width="4.109375" style="4" customWidth="1"/>
    <col min="5440" max="5440" width="0" style="4" hidden="1" customWidth="1"/>
    <col min="5441" max="5441" width="9.88671875" style="4" customWidth="1"/>
    <col min="5442" max="5442" width="14.6640625" style="4" customWidth="1"/>
    <col min="5443" max="5444" width="9.88671875" style="4" customWidth="1"/>
    <col min="5445" max="5446" width="7.6640625" style="4" customWidth="1"/>
    <col min="5447" max="5447" width="9" style="4" customWidth="1"/>
    <col min="5448" max="5454" width="0" style="4" hidden="1" customWidth="1"/>
    <col min="5455" max="5660" width="9" style="4"/>
    <col min="5661" max="5662" width="7.88671875" style="4" customWidth="1"/>
    <col min="5663" max="5664" width="4.77734375" style="4" customWidth="1"/>
    <col min="5665" max="5665" width="17.109375" style="4" customWidth="1"/>
    <col min="5666" max="5695" width="4.109375" style="4" customWidth="1"/>
    <col min="5696" max="5696" width="0" style="4" hidden="1" customWidth="1"/>
    <col min="5697" max="5697" width="9.88671875" style="4" customWidth="1"/>
    <col min="5698" max="5698" width="14.6640625" style="4" customWidth="1"/>
    <col min="5699" max="5700" width="9.88671875" style="4" customWidth="1"/>
    <col min="5701" max="5702" width="7.6640625" style="4" customWidth="1"/>
    <col min="5703" max="5703" width="9" style="4" customWidth="1"/>
    <col min="5704" max="5710" width="0" style="4" hidden="1" customWidth="1"/>
    <col min="5711" max="5916" width="9" style="4"/>
    <col min="5917" max="5918" width="7.88671875" style="4" customWidth="1"/>
    <col min="5919" max="5920" width="4.77734375" style="4" customWidth="1"/>
    <col min="5921" max="5921" width="17.109375" style="4" customWidth="1"/>
    <col min="5922" max="5951" width="4.109375" style="4" customWidth="1"/>
    <col min="5952" max="5952" width="0" style="4" hidden="1" customWidth="1"/>
    <col min="5953" max="5953" width="9.88671875" style="4" customWidth="1"/>
    <col min="5954" max="5954" width="14.6640625" style="4" customWidth="1"/>
    <col min="5955" max="5956" width="9.88671875" style="4" customWidth="1"/>
    <col min="5957" max="5958" width="7.6640625" style="4" customWidth="1"/>
    <col min="5959" max="5959" width="9" style="4" customWidth="1"/>
    <col min="5960" max="5966" width="0" style="4" hidden="1" customWidth="1"/>
    <col min="5967" max="6172" width="9" style="4"/>
    <col min="6173" max="6174" width="7.88671875" style="4" customWidth="1"/>
    <col min="6175" max="6176" width="4.77734375" style="4" customWidth="1"/>
    <col min="6177" max="6177" width="17.109375" style="4" customWidth="1"/>
    <col min="6178" max="6207" width="4.109375" style="4" customWidth="1"/>
    <col min="6208" max="6208" width="0" style="4" hidden="1" customWidth="1"/>
    <col min="6209" max="6209" width="9.88671875" style="4" customWidth="1"/>
    <col min="6210" max="6210" width="14.6640625" style="4" customWidth="1"/>
    <col min="6211" max="6212" width="9.88671875" style="4" customWidth="1"/>
    <col min="6213" max="6214" width="7.6640625" style="4" customWidth="1"/>
    <col min="6215" max="6215" width="9" style="4" customWidth="1"/>
    <col min="6216" max="6222" width="0" style="4" hidden="1" customWidth="1"/>
    <col min="6223" max="6428" width="9" style="4"/>
    <col min="6429" max="6430" width="7.88671875" style="4" customWidth="1"/>
    <col min="6431" max="6432" width="4.77734375" style="4" customWidth="1"/>
    <col min="6433" max="6433" width="17.109375" style="4" customWidth="1"/>
    <col min="6434" max="6463" width="4.109375" style="4" customWidth="1"/>
    <col min="6464" max="6464" width="0" style="4" hidden="1" customWidth="1"/>
    <col min="6465" max="6465" width="9.88671875" style="4" customWidth="1"/>
    <col min="6466" max="6466" width="14.6640625" style="4" customWidth="1"/>
    <col min="6467" max="6468" width="9.88671875" style="4" customWidth="1"/>
    <col min="6469" max="6470" width="7.6640625" style="4" customWidth="1"/>
    <col min="6471" max="6471" width="9" style="4" customWidth="1"/>
    <col min="6472" max="6478" width="0" style="4" hidden="1" customWidth="1"/>
    <col min="6479" max="6684" width="9" style="4"/>
    <col min="6685" max="6686" width="7.88671875" style="4" customWidth="1"/>
    <col min="6687" max="6688" width="4.77734375" style="4" customWidth="1"/>
    <col min="6689" max="6689" width="17.109375" style="4" customWidth="1"/>
    <col min="6690" max="6719" width="4.109375" style="4" customWidth="1"/>
    <col min="6720" max="6720" width="0" style="4" hidden="1" customWidth="1"/>
    <col min="6721" max="6721" width="9.88671875" style="4" customWidth="1"/>
    <col min="6722" max="6722" width="14.6640625" style="4" customWidth="1"/>
    <col min="6723" max="6724" width="9.88671875" style="4" customWidth="1"/>
    <col min="6725" max="6726" width="7.6640625" style="4" customWidth="1"/>
    <col min="6727" max="6727" width="9" style="4" customWidth="1"/>
    <col min="6728" max="6734" width="0" style="4" hidden="1" customWidth="1"/>
    <col min="6735" max="6940" width="9" style="4"/>
    <col min="6941" max="6942" width="7.88671875" style="4" customWidth="1"/>
    <col min="6943" max="6944" width="4.77734375" style="4" customWidth="1"/>
    <col min="6945" max="6945" width="17.109375" style="4" customWidth="1"/>
    <col min="6946" max="6975" width="4.109375" style="4" customWidth="1"/>
    <col min="6976" max="6976" width="0" style="4" hidden="1" customWidth="1"/>
    <col min="6977" max="6977" width="9.88671875" style="4" customWidth="1"/>
    <col min="6978" max="6978" width="14.6640625" style="4" customWidth="1"/>
    <col min="6979" max="6980" width="9.88671875" style="4" customWidth="1"/>
    <col min="6981" max="6982" width="7.6640625" style="4" customWidth="1"/>
    <col min="6983" max="6983" width="9" style="4" customWidth="1"/>
    <col min="6984" max="6990" width="0" style="4" hidden="1" customWidth="1"/>
    <col min="6991" max="7196" width="9" style="4"/>
    <col min="7197" max="7198" width="7.88671875" style="4" customWidth="1"/>
    <col min="7199" max="7200" width="4.77734375" style="4" customWidth="1"/>
    <col min="7201" max="7201" width="17.109375" style="4" customWidth="1"/>
    <col min="7202" max="7231" width="4.109375" style="4" customWidth="1"/>
    <col min="7232" max="7232" width="0" style="4" hidden="1" customWidth="1"/>
    <col min="7233" max="7233" width="9.88671875" style="4" customWidth="1"/>
    <col min="7234" max="7234" width="14.6640625" style="4" customWidth="1"/>
    <col min="7235" max="7236" width="9.88671875" style="4" customWidth="1"/>
    <col min="7237" max="7238" width="7.6640625" style="4" customWidth="1"/>
    <col min="7239" max="7239" width="9" style="4" customWidth="1"/>
    <col min="7240" max="7246" width="0" style="4" hidden="1" customWidth="1"/>
    <col min="7247" max="7452" width="9" style="4"/>
    <col min="7453" max="7454" width="7.88671875" style="4" customWidth="1"/>
    <col min="7455" max="7456" width="4.77734375" style="4" customWidth="1"/>
    <col min="7457" max="7457" width="17.109375" style="4" customWidth="1"/>
    <col min="7458" max="7487" width="4.109375" style="4" customWidth="1"/>
    <col min="7488" max="7488" width="0" style="4" hidden="1" customWidth="1"/>
    <col min="7489" max="7489" width="9.88671875" style="4" customWidth="1"/>
    <col min="7490" max="7490" width="14.6640625" style="4" customWidth="1"/>
    <col min="7491" max="7492" width="9.88671875" style="4" customWidth="1"/>
    <col min="7493" max="7494" width="7.6640625" style="4" customWidth="1"/>
    <col min="7495" max="7495" width="9" style="4" customWidth="1"/>
    <col min="7496" max="7502" width="0" style="4" hidden="1" customWidth="1"/>
    <col min="7503" max="7708" width="9" style="4"/>
    <col min="7709" max="7710" width="7.88671875" style="4" customWidth="1"/>
    <col min="7711" max="7712" width="4.77734375" style="4" customWidth="1"/>
    <col min="7713" max="7713" width="17.109375" style="4" customWidth="1"/>
    <col min="7714" max="7743" width="4.109375" style="4" customWidth="1"/>
    <col min="7744" max="7744" width="0" style="4" hidden="1" customWidth="1"/>
    <col min="7745" max="7745" width="9.88671875" style="4" customWidth="1"/>
    <col min="7746" max="7746" width="14.6640625" style="4" customWidth="1"/>
    <col min="7747" max="7748" width="9.88671875" style="4" customWidth="1"/>
    <col min="7749" max="7750" width="7.6640625" style="4" customWidth="1"/>
    <col min="7751" max="7751" width="9" style="4" customWidth="1"/>
    <col min="7752" max="7758" width="0" style="4" hidden="1" customWidth="1"/>
    <col min="7759" max="7964" width="9" style="4"/>
    <col min="7965" max="7966" width="7.88671875" style="4" customWidth="1"/>
    <col min="7967" max="7968" width="4.77734375" style="4" customWidth="1"/>
    <col min="7969" max="7969" width="17.109375" style="4" customWidth="1"/>
    <col min="7970" max="7999" width="4.109375" style="4" customWidth="1"/>
    <col min="8000" max="8000" width="0" style="4" hidden="1" customWidth="1"/>
    <col min="8001" max="8001" width="9.88671875" style="4" customWidth="1"/>
    <col min="8002" max="8002" width="14.6640625" style="4" customWidth="1"/>
    <col min="8003" max="8004" width="9.88671875" style="4" customWidth="1"/>
    <col min="8005" max="8006" width="7.6640625" style="4" customWidth="1"/>
    <col min="8007" max="8007" width="9" style="4" customWidth="1"/>
    <col min="8008" max="8014" width="0" style="4" hidden="1" customWidth="1"/>
    <col min="8015" max="8220" width="9" style="4"/>
    <col min="8221" max="8222" width="7.88671875" style="4" customWidth="1"/>
    <col min="8223" max="8224" width="4.77734375" style="4" customWidth="1"/>
    <col min="8225" max="8225" width="17.109375" style="4" customWidth="1"/>
    <col min="8226" max="8255" width="4.109375" style="4" customWidth="1"/>
    <col min="8256" max="8256" width="0" style="4" hidden="1" customWidth="1"/>
    <col min="8257" max="8257" width="9.88671875" style="4" customWidth="1"/>
    <col min="8258" max="8258" width="14.6640625" style="4" customWidth="1"/>
    <col min="8259" max="8260" width="9.88671875" style="4" customWidth="1"/>
    <col min="8261" max="8262" width="7.6640625" style="4" customWidth="1"/>
    <col min="8263" max="8263" width="9" style="4" customWidth="1"/>
    <col min="8264" max="8270" width="0" style="4" hidden="1" customWidth="1"/>
    <col min="8271" max="8476" width="9" style="4"/>
    <col min="8477" max="8478" width="7.88671875" style="4" customWidth="1"/>
    <col min="8479" max="8480" width="4.77734375" style="4" customWidth="1"/>
    <col min="8481" max="8481" width="17.109375" style="4" customWidth="1"/>
    <col min="8482" max="8511" width="4.109375" style="4" customWidth="1"/>
    <col min="8512" max="8512" width="0" style="4" hidden="1" customWidth="1"/>
    <col min="8513" max="8513" width="9.88671875" style="4" customWidth="1"/>
    <col min="8514" max="8514" width="14.6640625" style="4" customWidth="1"/>
    <col min="8515" max="8516" width="9.88671875" style="4" customWidth="1"/>
    <col min="8517" max="8518" width="7.6640625" style="4" customWidth="1"/>
    <col min="8519" max="8519" width="9" style="4" customWidth="1"/>
    <col min="8520" max="8526" width="0" style="4" hidden="1" customWidth="1"/>
    <col min="8527" max="8732" width="9" style="4"/>
    <col min="8733" max="8734" width="7.88671875" style="4" customWidth="1"/>
    <col min="8735" max="8736" width="4.77734375" style="4" customWidth="1"/>
    <col min="8737" max="8737" width="17.109375" style="4" customWidth="1"/>
    <col min="8738" max="8767" width="4.109375" style="4" customWidth="1"/>
    <col min="8768" max="8768" width="0" style="4" hidden="1" customWidth="1"/>
    <col min="8769" max="8769" width="9.88671875" style="4" customWidth="1"/>
    <col min="8770" max="8770" width="14.6640625" style="4" customWidth="1"/>
    <col min="8771" max="8772" width="9.88671875" style="4" customWidth="1"/>
    <col min="8773" max="8774" width="7.6640625" style="4" customWidth="1"/>
    <col min="8775" max="8775" width="9" style="4" customWidth="1"/>
    <col min="8776" max="8782" width="0" style="4" hidden="1" customWidth="1"/>
    <col min="8783" max="8988" width="9" style="4"/>
    <col min="8989" max="8990" width="7.88671875" style="4" customWidth="1"/>
    <col min="8991" max="8992" width="4.77734375" style="4" customWidth="1"/>
    <col min="8993" max="8993" width="17.109375" style="4" customWidth="1"/>
    <col min="8994" max="9023" width="4.109375" style="4" customWidth="1"/>
    <col min="9024" max="9024" width="0" style="4" hidden="1" customWidth="1"/>
    <col min="9025" max="9025" width="9.88671875" style="4" customWidth="1"/>
    <col min="9026" max="9026" width="14.6640625" style="4" customWidth="1"/>
    <col min="9027" max="9028" width="9.88671875" style="4" customWidth="1"/>
    <col min="9029" max="9030" width="7.6640625" style="4" customWidth="1"/>
    <col min="9031" max="9031" width="9" style="4" customWidth="1"/>
    <col min="9032" max="9038" width="0" style="4" hidden="1" customWidth="1"/>
    <col min="9039" max="9244" width="9" style="4"/>
    <col min="9245" max="9246" width="7.88671875" style="4" customWidth="1"/>
    <col min="9247" max="9248" width="4.77734375" style="4" customWidth="1"/>
    <col min="9249" max="9249" width="17.109375" style="4" customWidth="1"/>
    <col min="9250" max="9279" width="4.109375" style="4" customWidth="1"/>
    <col min="9280" max="9280" width="0" style="4" hidden="1" customWidth="1"/>
    <col min="9281" max="9281" width="9.88671875" style="4" customWidth="1"/>
    <col min="9282" max="9282" width="14.6640625" style="4" customWidth="1"/>
    <col min="9283" max="9284" width="9.88671875" style="4" customWidth="1"/>
    <col min="9285" max="9286" width="7.6640625" style="4" customWidth="1"/>
    <col min="9287" max="9287" width="9" style="4" customWidth="1"/>
    <col min="9288" max="9294" width="0" style="4" hidden="1" customWidth="1"/>
    <col min="9295" max="9500" width="9" style="4"/>
    <col min="9501" max="9502" width="7.88671875" style="4" customWidth="1"/>
    <col min="9503" max="9504" width="4.77734375" style="4" customWidth="1"/>
    <col min="9505" max="9505" width="17.109375" style="4" customWidth="1"/>
    <col min="9506" max="9535" width="4.109375" style="4" customWidth="1"/>
    <col min="9536" max="9536" width="0" style="4" hidden="1" customWidth="1"/>
    <col min="9537" max="9537" width="9.88671875" style="4" customWidth="1"/>
    <col min="9538" max="9538" width="14.6640625" style="4" customWidth="1"/>
    <col min="9539" max="9540" width="9.88671875" style="4" customWidth="1"/>
    <col min="9541" max="9542" width="7.6640625" style="4" customWidth="1"/>
    <col min="9543" max="9543" width="9" style="4" customWidth="1"/>
    <col min="9544" max="9550" width="0" style="4" hidden="1" customWidth="1"/>
    <col min="9551" max="9756" width="9" style="4"/>
    <col min="9757" max="9758" width="7.88671875" style="4" customWidth="1"/>
    <col min="9759" max="9760" width="4.77734375" style="4" customWidth="1"/>
    <col min="9761" max="9761" width="17.109375" style="4" customWidth="1"/>
    <col min="9762" max="9791" width="4.109375" style="4" customWidth="1"/>
    <col min="9792" max="9792" width="0" style="4" hidden="1" customWidth="1"/>
    <col min="9793" max="9793" width="9.88671875" style="4" customWidth="1"/>
    <col min="9794" max="9794" width="14.6640625" style="4" customWidth="1"/>
    <col min="9795" max="9796" width="9.88671875" style="4" customWidth="1"/>
    <col min="9797" max="9798" width="7.6640625" style="4" customWidth="1"/>
    <col min="9799" max="9799" width="9" style="4" customWidth="1"/>
    <col min="9800" max="9806" width="0" style="4" hidden="1" customWidth="1"/>
    <col min="9807" max="10012" width="9" style="4"/>
    <col min="10013" max="10014" width="7.88671875" style="4" customWidth="1"/>
    <col min="10015" max="10016" width="4.77734375" style="4" customWidth="1"/>
    <col min="10017" max="10017" width="17.109375" style="4" customWidth="1"/>
    <col min="10018" max="10047" width="4.109375" style="4" customWidth="1"/>
    <col min="10048" max="10048" width="0" style="4" hidden="1" customWidth="1"/>
    <col min="10049" max="10049" width="9.88671875" style="4" customWidth="1"/>
    <col min="10050" max="10050" width="14.6640625" style="4" customWidth="1"/>
    <col min="10051" max="10052" width="9.88671875" style="4" customWidth="1"/>
    <col min="10053" max="10054" width="7.6640625" style="4" customWidth="1"/>
    <col min="10055" max="10055" width="9" style="4" customWidth="1"/>
    <col min="10056" max="10062" width="0" style="4" hidden="1" customWidth="1"/>
    <col min="10063" max="10268" width="9" style="4"/>
    <col min="10269" max="10270" width="7.88671875" style="4" customWidth="1"/>
    <col min="10271" max="10272" width="4.77734375" style="4" customWidth="1"/>
    <col min="10273" max="10273" width="17.109375" style="4" customWidth="1"/>
    <col min="10274" max="10303" width="4.109375" style="4" customWidth="1"/>
    <col min="10304" max="10304" width="0" style="4" hidden="1" customWidth="1"/>
    <col min="10305" max="10305" width="9.88671875" style="4" customWidth="1"/>
    <col min="10306" max="10306" width="14.6640625" style="4" customWidth="1"/>
    <col min="10307" max="10308" width="9.88671875" style="4" customWidth="1"/>
    <col min="10309" max="10310" width="7.6640625" style="4" customWidth="1"/>
    <col min="10311" max="10311" width="9" style="4" customWidth="1"/>
    <col min="10312" max="10318" width="0" style="4" hidden="1" customWidth="1"/>
    <col min="10319" max="10524" width="9" style="4"/>
    <col min="10525" max="10526" width="7.88671875" style="4" customWidth="1"/>
    <col min="10527" max="10528" width="4.77734375" style="4" customWidth="1"/>
    <col min="10529" max="10529" width="17.109375" style="4" customWidth="1"/>
    <col min="10530" max="10559" width="4.109375" style="4" customWidth="1"/>
    <col min="10560" max="10560" width="0" style="4" hidden="1" customWidth="1"/>
    <col min="10561" max="10561" width="9.88671875" style="4" customWidth="1"/>
    <col min="10562" max="10562" width="14.6640625" style="4" customWidth="1"/>
    <col min="10563" max="10564" width="9.88671875" style="4" customWidth="1"/>
    <col min="10565" max="10566" width="7.6640625" style="4" customWidth="1"/>
    <col min="10567" max="10567" width="9" style="4" customWidth="1"/>
    <col min="10568" max="10574" width="0" style="4" hidden="1" customWidth="1"/>
    <col min="10575" max="10780" width="9" style="4"/>
    <col min="10781" max="10782" width="7.88671875" style="4" customWidth="1"/>
    <col min="10783" max="10784" width="4.77734375" style="4" customWidth="1"/>
    <col min="10785" max="10785" width="17.109375" style="4" customWidth="1"/>
    <col min="10786" max="10815" width="4.109375" style="4" customWidth="1"/>
    <col min="10816" max="10816" width="0" style="4" hidden="1" customWidth="1"/>
    <col min="10817" max="10817" width="9.88671875" style="4" customWidth="1"/>
    <col min="10818" max="10818" width="14.6640625" style="4" customWidth="1"/>
    <col min="10819" max="10820" width="9.88671875" style="4" customWidth="1"/>
    <col min="10821" max="10822" width="7.6640625" style="4" customWidth="1"/>
    <col min="10823" max="10823" width="9" style="4" customWidth="1"/>
    <col min="10824" max="10830" width="0" style="4" hidden="1" customWidth="1"/>
    <col min="10831" max="11036" width="9" style="4"/>
    <col min="11037" max="11038" width="7.88671875" style="4" customWidth="1"/>
    <col min="11039" max="11040" width="4.77734375" style="4" customWidth="1"/>
    <col min="11041" max="11041" width="17.109375" style="4" customWidth="1"/>
    <col min="11042" max="11071" width="4.109375" style="4" customWidth="1"/>
    <col min="11072" max="11072" width="0" style="4" hidden="1" customWidth="1"/>
    <col min="11073" max="11073" width="9.88671875" style="4" customWidth="1"/>
    <col min="11074" max="11074" width="14.6640625" style="4" customWidth="1"/>
    <col min="11075" max="11076" width="9.88671875" style="4" customWidth="1"/>
    <col min="11077" max="11078" width="7.6640625" style="4" customWidth="1"/>
    <col min="11079" max="11079" width="9" style="4" customWidth="1"/>
    <col min="11080" max="11086" width="0" style="4" hidden="1" customWidth="1"/>
    <col min="11087" max="11292" width="9" style="4"/>
    <col min="11293" max="11294" width="7.88671875" style="4" customWidth="1"/>
    <col min="11295" max="11296" width="4.77734375" style="4" customWidth="1"/>
    <col min="11297" max="11297" width="17.109375" style="4" customWidth="1"/>
    <col min="11298" max="11327" width="4.109375" style="4" customWidth="1"/>
    <col min="11328" max="11328" width="0" style="4" hidden="1" customWidth="1"/>
    <col min="11329" max="11329" width="9.88671875" style="4" customWidth="1"/>
    <col min="11330" max="11330" width="14.6640625" style="4" customWidth="1"/>
    <col min="11331" max="11332" width="9.88671875" style="4" customWidth="1"/>
    <col min="11333" max="11334" width="7.6640625" style="4" customWidth="1"/>
    <col min="11335" max="11335" width="9" style="4" customWidth="1"/>
    <col min="11336" max="11342" width="0" style="4" hidden="1" customWidth="1"/>
    <col min="11343" max="11548" width="9" style="4"/>
    <col min="11549" max="11550" width="7.88671875" style="4" customWidth="1"/>
    <col min="11551" max="11552" width="4.77734375" style="4" customWidth="1"/>
    <col min="11553" max="11553" width="17.109375" style="4" customWidth="1"/>
    <col min="11554" max="11583" width="4.109375" style="4" customWidth="1"/>
    <col min="11584" max="11584" width="0" style="4" hidden="1" customWidth="1"/>
    <col min="11585" max="11585" width="9.88671875" style="4" customWidth="1"/>
    <col min="11586" max="11586" width="14.6640625" style="4" customWidth="1"/>
    <col min="11587" max="11588" width="9.88671875" style="4" customWidth="1"/>
    <col min="11589" max="11590" width="7.6640625" style="4" customWidth="1"/>
    <col min="11591" max="11591" width="9" style="4" customWidth="1"/>
    <col min="11592" max="11598" width="0" style="4" hidden="1" customWidth="1"/>
    <col min="11599" max="11804" width="9" style="4"/>
    <col min="11805" max="11806" width="7.88671875" style="4" customWidth="1"/>
    <col min="11807" max="11808" width="4.77734375" style="4" customWidth="1"/>
    <col min="11809" max="11809" width="17.109375" style="4" customWidth="1"/>
    <col min="11810" max="11839" width="4.109375" style="4" customWidth="1"/>
    <col min="11840" max="11840" width="0" style="4" hidden="1" customWidth="1"/>
    <col min="11841" max="11841" width="9.88671875" style="4" customWidth="1"/>
    <col min="11842" max="11842" width="14.6640625" style="4" customWidth="1"/>
    <col min="11843" max="11844" width="9.88671875" style="4" customWidth="1"/>
    <col min="11845" max="11846" width="7.6640625" style="4" customWidth="1"/>
    <col min="11847" max="11847" width="9" style="4" customWidth="1"/>
    <col min="11848" max="11854" width="0" style="4" hidden="1" customWidth="1"/>
    <col min="11855" max="12060" width="9" style="4"/>
    <col min="12061" max="12062" width="7.88671875" style="4" customWidth="1"/>
    <col min="12063" max="12064" width="4.77734375" style="4" customWidth="1"/>
    <col min="12065" max="12065" width="17.109375" style="4" customWidth="1"/>
    <col min="12066" max="12095" width="4.109375" style="4" customWidth="1"/>
    <col min="12096" max="12096" width="0" style="4" hidden="1" customWidth="1"/>
    <col min="12097" max="12097" width="9.88671875" style="4" customWidth="1"/>
    <col min="12098" max="12098" width="14.6640625" style="4" customWidth="1"/>
    <col min="12099" max="12100" width="9.88671875" style="4" customWidth="1"/>
    <col min="12101" max="12102" width="7.6640625" style="4" customWidth="1"/>
    <col min="12103" max="12103" width="9" style="4" customWidth="1"/>
    <col min="12104" max="12110" width="0" style="4" hidden="1" customWidth="1"/>
    <col min="12111" max="12316" width="9" style="4"/>
    <col min="12317" max="12318" width="7.88671875" style="4" customWidth="1"/>
    <col min="12319" max="12320" width="4.77734375" style="4" customWidth="1"/>
    <col min="12321" max="12321" width="17.109375" style="4" customWidth="1"/>
    <col min="12322" max="12351" width="4.109375" style="4" customWidth="1"/>
    <col min="12352" max="12352" width="0" style="4" hidden="1" customWidth="1"/>
    <col min="12353" max="12353" width="9.88671875" style="4" customWidth="1"/>
    <col min="12354" max="12354" width="14.6640625" style="4" customWidth="1"/>
    <col min="12355" max="12356" width="9.88671875" style="4" customWidth="1"/>
    <col min="12357" max="12358" width="7.6640625" style="4" customWidth="1"/>
    <col min="12359" max="12359" width="9" style="4" customWidth="1"/>
    <col min="12360" max="12366" width="0" style="4" hidden="1" customWidth="1"/>
    <col min="12367" max="12572" width="9" style="4"/>
    <col min="12573" max="12574" width="7.88671875" style="4" customWidth="1"/>
    <col min="12575" max="12576" width="4.77734375" style="4" customWidth="1"/>
    <col min="12577" max="12577" width="17.109375" style="4" customWidth="1"/>
    <col min="12578" max="12607" width="4.109375" style="4" customWidth="1"/>
    <col min="12608" max="12608" width="0" style="4" hidden="1" customWidth="1"/>
    <col min="12609" max="12609" width="9.88671875" style="4" customWidth="1"/>
    <col min="12610" max="12610" width="14.6640625" style="4" customWidth="1"/>
    <col min="12611" max="12612" width="9.88671875" style="4" customWidth="1"/>
    <col min="12613" max="12614" width="7.6640625" style="4" customWidth="1"/>
    <col min="12615" max="12615" width="9" style="4" customWidth="1"/>
    <col min="12616" max="12622" width="0" style="4" hidden="1" customWidth="1"/>
    <col min="12623" max="12828" width="9" style="4"/>
    <col min="12829" max="12830" width="7.88671875" style="4" customWidth="1"/>
    <col min="12831" max="12832" width="4.77734375" style="4" customWidth="1"/>
    <col min="12833" max="12833" width="17.109375" style="4" customWidth="1"/>
    <col min="12834" max="12863" width="4.109375" style="4" customWidth="1"/>
    <col min="12864" max="12864" width="0" style="4" hidden="1" customWidth="1"/>
    <col min="12865" max="12865" width="9.88671875" style="4" customWidth="1"/>
    <col min="12866" max="12866" width="14.6640625" style="4" customWidth="1"/>
    <col min="12867" max="12868" width="9.88671875" style="4" customWidth="1"/>
    <col min="12869" max="12870" width="7.6640625" style="4" customWidth="1"/>
    <col min="12871" max="12871" width="9" style="4" customWidth="1"/>
    <col min="12872" max="12878" width="0" style="4" hidden="1" customWidth="1"/>
    <col min="12879" max="13084" width="9" style="4"/>
    <col min="13085" max="13086" width="7.88671875" style="4" customWidth="1"/>
    <col min="13087" max="13088" width="4.77734375" style="4" customWidth="1"/>
    <col min="13089" max="13089" width="17.109375" style="4" customWidth="1"/>
    <col min="13090" max="13119" width="4.109375" style="4" customWidth="1"/>
    <col min="13120" max="13120" width="0" style="4" hidden="1" customWidth="1"/>
    <col min="13121" max="13121" width="9.88671875" style="4" customWidth="1"/>
    <col min="13122" max="13122" width="14.6640625" style="4" customWidth="1"/>
    <col min="13123" max="13124" width="9.88671875" style="4" customWidth="1"/>
    <col min="13125" max="13126" width="7.6640625" style="4" customWidth="1"/>
    <col min="13127" max="13127" width="9" style="4" customWidth="1"/>
    <col min="13128" max="13134" width="0" style="4" hidden="1" customWidth="1"/>
    <col min="13135" max="13340" width="9" style="4"/>
    <col min="13341" max="13342" width="7.88671875" style="4" customWidth="1"/>
    <col min="13343" max="13344" width="4.77734375" style="4" customWidth="1"/>
    <col min="13345" max="13345" width="17.109375" style="4" customWidth="1"/>
    <col min="13346" max="13375" width="4.109375" style="4" customWidth="1"/>
    <col min="13376" max="13376" width="0" style="4" hidden="1" customWidth="1"/>
    <col min="13377" max="13377" width="9.88671875" style="4" customWidth="1"/>
    <col min="13378" max="13378" width="14.6640625" style="4" customWidth="1"/>
    <col min="13379" max="13380" width="9.88671875" style="4" customWidth="1"/>
    <col min="13381" max="13382" width="7.6640625" style="4" customWidth="1"/>
    <col min="13383" max="13383" width="9" style="4" customWidth="1"/>
    <col min="13384" max="13390" width="0" style="4" hidden="1" customWidth="1"/>
    <col min="13391" max="13596" width="9" style="4"/>
    <col min="13597" max="13598" width="7.88671875" style="4" customWidth="1"/>
    <col min="13599" max="13600" width="4.77734375" style="4" customWidth="1"/>
    <col min="13601" max="13601" width="17.109375" style="4" customWidth="1"/>
    <col min="13602" max="13631" width="4.109375" style="4" customWidth="1"/>
    <col min="13632" max="13632" width="0" style="4" hidden="1" customWidth="1"/>
    <col min="13633" max="13633" width="9.88671875" style="4" customWidth="1"/>
    <col min="13634" max="13634" width="14.6640625" style="4" customWidth="1"/>
    <col min="13635" max="13636" width="9.88671875" style="4" customWidth="1"/>
    <col min="13637" max="13638" width="7.6640625" style="4" customWidth="1"/>
    <col min="13639" max="13639" width="9" style="4" customWidth="1"/>
    <col min="13640" max="13646" width="0" style="4" hidden="1" customWidth="1"/>
    <col min="13647" max="13852" width="9" style="4"/>
    <col min="13853" max="13854" width="7.88671875" style="4" customWidth="1"/>
    <col min="13855" max="13856" width="4.77734375" style="4" customWidth="1"/>
    <col min="13857" max="13857" width="17.109375" style="4" customWidth="1"/>
    <col min="13858" max="13887" width="4.109375" style="4" customWidth="1"/>
    <col min="13888" max="13888" width="0" style="4" hidden="1" customWidth="1"/>
    <col min="13889" max="13889" width="9.88671875" style="4" customWidth="1"/>
    <col min="13890" max="13890" width="14.6640625" style="4" customWidth="1"/>
    <col min="13891" max="13892" width="9.88671875" style="4" customWidth="1"/>
    <col min="13893" max="13894" width="7.6640625" style="4" customWidth="1"/>
    <col min="13895" max="13895" width="9" style="4" customWidth="1"/>
    <col min="13896" max="13902" width="0" style="4" hidden="1" customWidth="1"/>
    <col min="13903" max="14108" width="9" style="4"/>
    <col min="14109" max="14110" width="7.88671875" style="4" customWidth="1"/>
    <col min="14111" max="14112" width="4.77734375" style="4" customWidth="1"/>
    <col min="14113" max="14113" width="17.109375" style="4" customWidth="1"/>
    <col min="14114" max="14143" width="4.109375" style="4" customWidth="1"/>
    <col min="14144" max="14144" width="0" style="4" hidden="1" customWidth="1"/>
    <col min="14145" max="14145" width="9.88671875" style="4" customWidth="1"/>
    <col min="14146" max="14146" width="14.6640625" style="4" customWidth="1"/>
    <col min="14147" max="14148" width="9.88671875" style="4" customWidth="1"/>
    <col min="14149" max="14150" width="7.6640625" style="4" customWidth="1"/>
    <col min="14151" max="14151" width="9" style="4" customWidth="1"/>
    <col min="14152" max="14158" width="0" style="4" hidden="1" customWidth="1"/>
    <col min="14159" max="14364" width="9" style="4"/>
    <col min="14365" max="14366" width="7.88671875" style="4" customWidth="1"/>
    <col min="14367" max="14368" width="4.77734375" style="4" customWidth="1"/>
    <col min="14369" max="14369" width="17.109375" style="4" customWidth="1"/>
    <col min="14370" max="14399" width="4.109375" style="4" customWidth="1"/>
    <col min="14400" max="14400" width="0" style="4" hidden="1" customWidth="1"/>
    <col min="14401" max="14401" width="9.88671875" style="4" customWidth="1"/>
    <col min="14402" max="14402" width="14.6640625" style="4" customWidth="1"/>
    <col min="14403" max="14404" width="9.88671875" style="4" customWidth="1"/>
    <col min="14405" max="14406" width="7.6640625" style="4" customWidth="1"/>
    <col min="14407" max="14407" width="9" style="4" customWidth="1"/>
    <col min="14408" max="14414" width="0" style="4" hidden="1" customWidth="1"/>
    <col min="14415" max="14620" width="9" style="4"/>
    <col min="14621" max="14622" width="7.88671875" style="4" customWidth="1"/>
    <col min="14623" max="14624" width="4.77734375" style="4" customWidth="1"/>
    <col min="14625" max="14625" width="17.109375" style="4" customWidth="1"/>
    <col min="14626" max="14655" width="4.109375" style="4" customWidth="1"/>
    <col min="14656" max="14656" width="0" style="4" hidden="1" customWidth="1"/>
    <col min="14657" max="14657" width="9.88671875" style="4" customWidth="1"/>
    <col min="14658" max="14658" width="14.6640625" style="4" customWidth="1"/>
    <col min="14659" max="14660" width="9.88671875" style="4" customWidth="1"/>
    <col min="14661" max="14662" width="7.6640625" style="4" customWidth="1"/>
    <col min="14663" max="14663" width="9" style="4" customWidth="1"/>
    <col min="14664" max="14670" width="0" style="4" hidden="1" customWidth="1"/>
    <col min="14671" max="14876" width="9" style="4"/>
    <col min="14877" max="14878" width="7.88671875" style="4" customWidth="1"/>
    <col min="14879" max="14880" width="4.77734375" style="4" customWidth="1"/>
    <col min="14881" max="14881" width="17.109375" style="4" customWidth="1"/>
    <col min="14882" max="14911" width="4.109375" style="4" customWidth="1"/>
    <col min="14912" max="14912" width="0" style="4" hidden="1" customWidth="1"/>
    <col min="14913" max="14913" width="9.88671875" style="4" customWidth="1"/>
    <col min="14914" max="14914" width="14.6640625" style="4" customWidth="1"/>
    <col min="14915" max="14916" width="9.88671875" style="4" customWidth="1"/>
    <col min="14917" max="14918" width="7.6640625" style="4" customWidth="1"/>
    <col min="14919" max="14919" width="9" style="4" customWidth="1"/>
    <col min="14920" max="14926" width="0" style="4" hidden="1" customWidth="1"/>
    <col min="14927" max="15132" width="9" style="4"/>
    <col min="15133" max="15134" width="7.88671875" style="4" customWidth="1"/>
    <col min="15135" max="15136" width="4.77734375" style="4" customWidth="1"/>
    <col min="15137" max="15137" width="17.109375" style="4" customWidth="1"/>
    <col min="15138" max="15167" width="4.109375" style="4" customWidth="1"/>
    <col min="15168" max="15168" width="0" style="4" hidden="1" customWidth="1"/>
    <col min="15169" max="15169" width="9.88671875" style="4" customWidth="1"/>
    <col min="15170" max="15170" width="14.6640625" style="4" customWidth="1"/>
    <col min="15171" max="15172" width="9.88671875" style="4" customWidth="1"/>
    <col min="15173" max="15174" width="7.6640625" style="4" customWidth="1"/>
    <col min="15175" max="15175" width="9" style="4" customWidth="1"/>
    <col min="15176" max="15182" width="0" style="4" hidden="1" customWidth="1"/>
    <col min="15183" max="15388" width="9" style="4"/>
    <col min="15389" max="15390" width="7.88671875" style="4" customWidth="1"/>
    <col min="15391" max="15392" width="4.77734375" style="4" customWidth="1"/>
    <col min="15393" max="15393" width="17.109375" style="4" customWidth="1"/>
    <col min="15394" max="15423" width="4.109375" style="4" customWidth="1"/>
    <col min="15424" max="15424" width="0" style="4" hidden="1" customWidth="1"/>
    <col min="15425" max="15425" width="9.88671875" style="4" customWidth="1"/>
    <col min="15426" max="15426" width="14.6640625" style="4" customWidth="1"/>
    <col min="15427" max="15428" width="9.88671875" style="4" customWidth="1"/>
    <col min="15429" max="15430" width="7.6640625" style="4" customWidth="1"/>
    <col min="15431" max="15431" width="9" style="4" customWidth="1"/>
    <col min="15432" max="15438" width="0" style="4" hidden="1" customWidth="1"/>
    <col min="15439" max="15644" width="9" style="4"/>
    <col min="15645" max="15646" width="7.88671875" style="4" customWidth="1"/>
    <col min="15647" max="15648" width="4.77734375" style="4" customWidth="1"/>
    <col min="15649" max="15649" width="17.109375" style="4" customWidth="1"/>
    <col min="15650" max="15679" width="4.109375" style="4" customWidth="1"/>
    <col min="15680" max="15680" width="0" style="4" hidden="1" customWidth="1"/>
    <col min="15681" max="15681" width="9.88671875" style="4" customWidth="1"/>
    <col min="15682" max="15682" width="14.6640625" style="4" customWidth="1"/>
    <col min="15683" max="15684" width="9.88671875" style="4" customWidth="1"/>
    <col min="15685" max="15686" width="7.6640625" style="4" customWidth="1"/>
    <col min="15687" max="15687" width="9" style="4" customWidth="1"/>
    <col min="15688" max="15694" width="0" style="4" hidden="1" customWidth="1"/>
    <col min="15695" max="15900" width="9" style="4"/>
    <col min="15901" max="15902" width="7.88671875" style="4" customWidth="1"/>
    <col min="15903" max="15904" width="4.77734375" style="4" customWidth="1"/>
    <col min="15905" max="15905" width="17.109375" style="4" customWidth="1"/>
    <col min="15906" max="15935" width="4.109375" style="4" customWidth="1"/>
    <col min="15936" max="15936" width="0" style="4" hidden="1" customWidth="1"/>
    <col min="15937" max="15937" width="9.88671875" style="4" customWidth="1"/>
    <col min="15938" max="15938" width="14.6640625" style="4" customWidth="1"/>
    <col min="15939" max="15940" width="9.88671875" style="4" customWidth="1"/>
    <col min="15941" max="15942" width="7.6640625" style="4" customWidth="1"/>
    <col min="15943" max="15943" width="9" style="4" customWidth="1"/>
    <col min="15944" max="15950" width="0" style="4" hidden="1" customWidth="1"/>
    <col min="15951" max="16156" width="9" style="4"/>
    <col min="16157" max="16158" width="7.88671875" style="4" customWidth="1"/>
    <col min="16159" max="16160" width="4.77734375" style="4" customWidth="1"/>
    <col min="16161" max="16161" width="17.109375" style="4" customWidth="1"/>
    <col min="16162" max="16191" width="4.109375" style="4" customWidth="1"/>
    <col min="16192" max="16192" width="0" style="4" hidden="1" customWidth="1"/>
    <col min="16193" max="16193" width="9.88671875" style="4" customWidth="1"/>
    <col min="16194" max="16194" width="14.6640625" style="4" customWidth="1"/>
    <col min="16195" max="16196" width="9.88671875" style="4" customWidth="1"/>
    <col min="16197" max="16198" width="7.6640625" style="4" customWidth="1"/>
    <col min="16199" max="16199" width="9" style="4" customWidth="1"/>
    <col min="16200" max="16206" width="0" style="4" hidden="1" customWidth="1"/>
    <col min="16207" max="16384" width="9" style="4"/>
  </cols>
  <sheetData>
    <row r="1" spans="1:84" ht="24" customHeight="1">
      <c r="A1" s="395" t="s">
        <v>0</v>
      </c>
      <c r="B1" s="396"/>
      <c r="C1" s="396"/>
      <c r="D1" s="396"/>
      <c r="E1" s="397"/>
      <c r="F1" s="1"/>
      <c r="G1" s="2"/>
      <c r="H1" s="2"/>
      <c r="I1" s="2"/>
      <c r="J1" s="3"/>
      <c r="L1" s="5"/>
      <c r="AJ1" s="6"/>
      <c r="AK1" s="6"/>
      <c r="AN1" s="398" t="s">
        <v>1</v>
      </c>
      <c r="AO1" s="398"/>
      <c r="AQ1" s="55"/>
      <c r="AU1" s="80" t="s">
        <v>117</v>
      </c>
      <c r="AV1" s="416" t="s">
        <v>118</v>
      </c>
      <c r="AW1" s="422">
        <f>【10月】月集計表!AW1</f>
        <v>0</v>
      </c>
    </row>
    <row r="2" spans="1:84" ht="24" customHeight="1" thickBot="1">
      <c r="A2" s="5"/>
      <c r="B2" s="5"/>
      <c r="C2" s="5"/>
      <c r="D2" s="5"/>
      <c r="E2" s="5"/>
      <c r="I2" s="7"/>
      <c r="J2" s="7"/>
      <c r="K2" s="7"/>
      <c r="L2" s="7"/>
      <c r="M2" s="7"/>
      <c r="N2" s="7"/>
      <c r="O2" s="7"/>
      <c r="P2" s="7"/>
      <c r="Q2" s="7"/>
      <c r="R2" s="7"/>
      <c r="W2" s="8"/>
      <c r="X2" s="8"/>
      <c r="AJ2" s="6"/>
      <c r="AK2" s="6"/>
      <c r="AN2" s="399"/>
      <c r="AO2" s="399"/>
      <c r="AQ2" s="56"/>
      <c r="AV2" s="416"/>
      <c r="AW2" s="423"/>
    </row>
    <row r="3" spans="1:84" ht="24" customHeight="1">
      <c r="A3" s="400">
        <v>45991</v>
      </c>
      <c r="B3" s="400"/>
      <c r="C3" s="400"/>
      <c r="D3" s="400"/>
      <c r="E3" s="400"/>
      <c r="F3" s="400"/>
      <c r="G3" s="400"/>
      <c r="H3" s="401" t="s">
        <v>196</v>
      </c>
      <c r="I3" s="401"/>
      <c r="J3" s="401"/>
      <c r="K3" s="401"/>
      <c r="L3" s="401"/>
      <c r="M3" s="401"/>
      <c r="N3" s="401"/>
      <c r="O3" s="401"/>
      <c r="P3" s="401"/>
      <c r="Q3" s="401"/>
      <c r="R3" s="401"/>
      <c r="S3" s="401"/>
      <c r="T3" s="401"/>
      <c r="U3" s="401"/>
      <c r="V3" s="401"/>
      <c r="W3" s="401"/>
      <c r="X3" s="401"/>
      <c r="Y3" s="401"/>
      <c r="Z3" s="401"/>
      <c r="AJ3" s="6"/>
      <c r="AK3" s="6"/>
      <c r="AN3" s="399"/>
      <c r="AO3" s="399"/>
      <c r="AP3" s="212"/>
      <c r="AQ3" s="56"/>
      <c r="AS3" s="400">
        <f>A3</f>
        <v>45991</v>
      </c>
      <c r="AT3" s="424"/>
      <c r="AU3" s="424"/>
      <c r="AV3" s="424"/>
      <c r="AW3" s="425" t="s">
        <v>197</v>
      </c>
      <c r="AX3" s="425"/>
      <c r="AY3" s="425"/>
      <c r="AZ3" s="425"/>
      <c r="BA3" s="425"/>
      <c r="BB3" s="425"/>
      <c r="BC3" s="81"/>
      <c r="BE3" s="9" t="s">
        <v>2</v>
      </c>
      <c r="BF3" s="521" t="str">
        <f>IF(AE5="","",AE5)</f>
        <v/>
      </c>
      <c r="BG3" s="522"/>
    </row>
    <row r="4" spans="1:84" ht="8.1" customHeight="1">
      <c r="A4" s="400"/>
      <c r="B4" s="400"/>
      <c r="C4" s="400"/>
      <c r="D4" s="400"/>
      <c r="E4" s="400"/>
      <c r="F4" s="400"/>
      <c r="G4" s="400"/>
      <c r="H4" s="401"/>
      <c r="I4" s="401"/>
      <c r="J4" s="401"/>
      <c r="K4" s="401"/>
      <c r="L4" s="401"/>
      <c r="M4" s="401"/>
      <c r="N4" s="401"/>
      <c r="O4" s="401"/>
      <c r="P4" s="401"/>
      <c r="Q4" s="401"/>
      <c r="R4" s="401"/>
      <c r="S4" s="401"/>
      <c r="T4" s="401"/>
      <c r="U4" s="401"/>
      <c r="V4" s="401"/>
      <c r="W4" s="401"/>
      <c r="X4" s="401"/>
      <c r="Y4" s="401"/>
      <c r="Z4" s="401"/>
      <c r="AJ4" s="6"/>
      <c r="AK4" s="6"/>
      <c r="AO4" s="57"/>
      <c r="AP4" s="56"/>
      <c r="AQ4" s="56"/>
      <c r="AS4" s="424"/>
      <c r="AT4" s="424"/>
      <c r="AU4" s="424"/>
      <c r="AV4" s="424"/>
      <c r="AW4" s="425"/>
      <c r="AX4" s="425"/>
      <c r="AY4" s="425"/>
      <c r="AZ4" s="425"/>
      <c r="BA4" s="425"/>
      <c r="BB4" s="425"/>
      <c r="BC4" s="81"/>
      <c r="BE4" s="82"/>
    </row>
    <row r="5" spans="1:84" ht="24" customHeight="1">
      <c r="A5" s="400"/>
      <c r="B5" s="400"/>
      <c r="C5" s="400"/>
      <c r="D5" s="400"/>
      <c r="E5" s="400"/>
      <c r="F5" s="400"/>
      <c r="G5" s="400"/>
      <c r="H5" s="401"/>
      <c r="I5" s="401"/>
      <c r="J5" s="401"/>
      <c r="K5" s="401"/>
      <c r="L5" s="401"/>
      <c r="M5" s="401"/>
      <c r="N5" s="401"/>
      <c r="O5" s="401"/>
      <c r="P5" s="401"/>
      <c r="Q5" s="401"/>
      <c r="R5" s="401"/>
      <c r="S5" s="401"/>
      <c r="T5" s="401"/>
      <c r="U5" s="401"/>
      <c r="V5" s="401"/>
      <c r="W5" s="401"/>
      <c r="X5" s="401"/>
      <c r="Y5" s="401"/>
      <c r="Z5" s="401"/>
      <c r="AB5" s="402" t="s">
        <v>2</v>
      </c>
      <c r="AC5" s="402"/>
      <c r="AD5" s="402"/>
      <c r="AE5" s="527"/>
      <c r="AF5" s="527"/>
      <c r="AG5" s="527"/>
      <c r="AH5" s="527"/>
      <c r="AI5" s="527"/>
      <c r="AJ5" s="527"/>
      <c r="AK5" s="527"/>
      <c r="AL5" s="9" t="s">
        <v>3</v>
      </c>
      <c r="AM5" s="518"/>
      <c r="AN5" s="519"/>
      <c r="AO5" s="520"/>
      <c r="AP5" s="213"/>
      <c r="AQ5" s="214"/>
      <c r="AS5" s="424"/>
      <c r="AT5" s="424"/>
      <c r="AU5" s="424"/>
      <c r="AV5" s="424"/>
      <c r="AW5" s="425"/>
      <c r="AX5" s="425"/>
      <c r="AY5" s="425"/>
      <c r="AZ5" s="425"/>
      <c r="BA5" s="425"/>
      <c r="BB5" s="425"/>
      <c r="BC5" s="81"/>
      <c r="BE5" s="9" t="s">
        <v>119</v>
      </c>
      <c r="BF5" s="521" t="str">
        <f>IF(AM5="","",AM5)</f>
        <v/>
      </c>
      <c r="BG5" s="522"/>
    </row>
    <row r="6" spans="1:84" ht="8.1" customHeight="1" thickBot="1"/>
    <row r="7" spans="1:84" ht="15.75" customHeight="1">
      <c r="A7" s="362" t="s">
        <v>4</v>
      </c>
      <c r="B7" s="363"/>
      <c r="C7" s="408" t="s">
        <v>5</v>
      </c>
      <c r="D7" s="408" t="s">
        <v>6</v>
      </c>
      <c r="E7" s="370" t="s">
        <v>111</v>
      </c>
      <c r="F7" s="370" t="s">
        <v>7</v>
      </c>
      <c r="G7" s="387">
        <f t="shared" ref="G7:AJ7" si="0">G36</f>
        <v>45962</v>
      </c>
      <c r="H7" s="387">
        <f t="shared" si="0"/>
        <v>45963</v>
      </c>
      <c r="I7" s="387">
        <f t="shared" si="0"/>
        <v>45964</v>
      </c>
      <c r="J7" s="387">
        <f t="shared" si="0"/>
        <v>45965</v>
      </c>
      <c r="K7" s="387">
        <f t="shared" si="0"/>
        <v>45966</v>
      </c>
      <c r="L7" s="387">
        <f t="shared" si="0"/>
        <v>45967</v>
      </c>
      <c r="M7" s="387">
        <f t="shared" si="0"/>
        <v>45968</v>
      </c>
      <c r="N7" s="387">
        <f t="shared" si="0"/>
        <v>45969</v>
      </c>
      <c r="O7" s="387">
        <f t="shared" si="0"/>
        <v>45970</v>
      </c>
      <c r="P7" s="387">
        <f t="shared" si="0"/>
        <v>45971</v>
      </c>
      <c r="Q7" s="387">
        <f t="shared" si="0"/>
        <v>45972</v>
      </c>
      <c r="R7" s="387">
        <f t="shared" si="0"/>
        <v>45973</v>
      </c>
      <c r="S7" s="387">
        <f t="shared" si="0"/>
        <v>45974</v>
      </c>
      <c r="T7" s="387">
        <f t="shared" si="0"/>
        <v>45975</v>
      </c>
      <c r="U7" s="387">
        <f t="shared" si="0"/>
        <v>45976</v>
      </c>
      <c r="V7" s="387">
        <f t="shared" si="0"/>
        <v>45977</v>
      </c>
      <c r="W7" s="387">
        <f t="shared" si="0"/>
        <v>45978</v>
      </c>
      <c r="X7" s="387">
        <f t="shared" si="0"/>
        <v>45979</v>
      </c>
      <c r="Y7" s="387">
        <f t="shared" si="0"/>
        <v>45980</v>
      </c>
      <c r="Z7" s="387">
        <f t="shared" si="0"/>
        <v>45981</v>
      </c>
      <c r="AA7" s="387">
        <f t="shared" si="0"/>
        <v>45982</v>
      </c>
      <c r="AB7" s="387">
        <f t="shared" si="0"/>
        <v>45983</v>
      </c>
      <c r="AC7" s="387">
        <f t="shared" si="0"/>
        <v>45984</v>
      </c>
      <c r="AD7" s="387">
        <f t="shared" si="0"/>
        <v>45985</v>
      </c>
      <c r="AE7" s="387">
        <f t="shared" si="0"/>
        <v>45986</v>
      </c>
      <c r="AF7" s="387">
        <f t="shared" si="0"/>
        <v>45987</v>
      </c>
      <c r="AG7" s="387">
        <f t="shared" si="0"/>
        <v>45988</v>
      </c>
      <c r="AH7" s="387">
        <f t="shared" si="0"/>
        <v>45989</v>
      </c>
      <c r="AI7" s="387">
        <f t="shared" si="0"/>
        <v>45990</v>
      </c>
      <c r="AJ7" s="389">
        <f t="shared" si="0"/>
        <v>45991</v>
      </c>
      <c r="AK7" s="530"/>
      <c r="AL7" s="393" t="s">
        <v>8</v>
      </c>
      <c r="AM7" s="393" t="s">
        <v>9</v>
      </c>
      <c r="AN7" s="393" t="s">
        <v>10</v>
      </c>
      <c r="AO7" s="393" t="s">
        <v>11</v>
      </c>
      <c r="AP7" s="10"/>
      <c r="AQ7" s="10"/>
      <c r="AR7" s="411"/>
      <c r="AS7" s="408" t="s">
        <v>138</v>
      </c>
      <c r="AT7" s="408" t="s">
        <v>120</v>
      </c>
      <c r="AU7" s="367" t="s">
        <v>121</v>
      </c>
      <c r="AV7" s="414" t="s">
        <v>122</v>
      </c>
      <c r="AW7" s="435" t="s">
        <v>123</v>
      </c>
      <c r="AX7" s="414" t="s">
        <v>124</v>
      </c>
      <c r="AY7" s="435" t="s">
        <v>125</v>
      </c>
      <c r="AZ7" s="414" t="s">
        <v>126</v>
      </c>
      <c r="BA7" s="435" t="s">
        <v>127</v>
      </c>
      <c r="BB7" s="426" t="s">
        <v>128</v>
      </c>
      <c r="BC7" s="427" t="s">
        <v>129</v>
      </c>
      <c r="BD7" s="429" t="s">
        <v>130</v>
      </c>
      <c r="BE7" s="431" t="s">
        <v>131</v>
      </c>
      <c r="BF7" s="431" t="s">
        <v>203</v>
      </c>
      <c r="BG7" s="433" t="s">
        <v>132</v>
      </c>
    </row>
    <row r="8" spans="1:84" ht="15.75" customHeight="1" thickBot="1">
      <c r="A8" s="406"/>
      <c r="B8" s="407"/>
      <c r="C8" s="409"/>
      <c r="D8" s="409"/>
      <c r="E8" s="385"/>
      <c r="F8" s="385"/>
      <c r="G8" s="388" t="s">
        <v>12</v>
      </c>
      <c r="H8" s="388" t="s">
        <v>13</v>
      </c>
      <c r="I8" s="388" t="s">
        <v>14</v>
      </c>
      <c r="J8" s="388" t="s">
        <v>15</v>
      </c>
      <c r="K8" s="388" t="s">
        <v>16</v>
      </c>
      <c r="L8" s="388" t="s">
        <v>17</v>
      </c>
      <c r="M8" s="388" t="s">
        <v>18</v>
      </c>
      <c r="N8" s="388" t="s">
        <v>19</v>
      </c>
      <c r="O8" s="388" t="s">
        <v>20</v>
      </c>
      <c r="P8" s="388" t="s">
        <v>21</v>
      </c>
      <c r="Q8" s="388" t="s">
        <v>22</v>
      </c>
      <c r="R8" s="388" t="s">
        <v>23</v>
      </c>
      <c r="S8" s="388" t="s">
        <v>24</v>
      </c>
      <c r="T8" s="388" t="s">
        <v>25</v>
      </c>
      <c r="U8" s="388" t="s">
        <v>26</v>
      </c>
      <c r="V8" s="388" t="s">
        <v>27</v>
      </c>
      <c r="W8" s="388">
        <v>0</v>
      </c>
      <c r="X8" s="388">
        <v>0</v>
      </c>
      <c r="Y8" s="388">
        <v>0</v>
      </c>
      <c r="Z8" s="388">
        <v>0</v>
      </c>
      <c r="AA8" s="388">
        <v>0</v>
      </c>
      <c r="AB8" s="388">
        <v>0</v>
      </c>
      <c r="AC8" s="388">
        <v>0</v>
      </c>
      <c r="AD8" s="388">
        <v>0</v>
      </c>
      <c r="AE8" s="388">
        <v>0</v>
      </c>
      <c r="AF8" s="388">
        <v>0</v>
      </c>
      <c r="AG8" s="388">
        <v>0</v>
      </c>
      <c r="AH8" s="388">
        <v>0</v>
      </c>
      <c r="AI8" s="388">
        <v>0</v>
      </c>
      <c r="AJ8" s="390">
        <v>0</v>
      </c>
      <c r="AK8" s="531"/>
      <c r="AL8" s="394"/>
      <c r="AM8" s="394"/>
      <c r="AN8" s="394"/>
      <c r="AO8" s="394"/>
      <c r="AP8" s="10"/>
      <c r="AQ8" s="10"/>
      <c r="AR8" s="412"/>
      <c r="AS8" s="410"/>
      <c r="AT8" s="410"/>
      <c r="AU8" s="413"/>
      <c r="AV8" s="415"/>
      <c r="AW8" s="430"/>
      <c r="AX8" s="415"/>
      <c r="AY8" s="430"/>
      <c r="AZ8" s="415"/>
      <c r="BA8" s="430"/>
      <c r="BB8" s="415"/>
      <c r="BC8" s="428"/>
      <c r="BD8" s="430"/>
      <c r="BE8" s="432"/>
      <c r="BF8" s="432"/>
      <c r="BG8" s="434"/>
      <c r="CB8" s="329" t="s">
        <v>112</v>
      </c>
      <c r="CC8" s="300" t="s">
        <v>113</v>
      </c>
      <c r="CD8" s="300" t="s">
        <v>114</v>
      </c>
      <c r="CE8" s="300" t="s">
        <v>115</v>
      </c>
      <c r="CF8" s="300" t="s">
        <v>116</v>
      </c>
    </row>
    <row r="9" spans="1:84" ht="15.75" customHeight="1">
      <c r="A9" s="406"/>
      <c r="B9" s="407"/>
      <c r="C9" s="409"/>
      <c r="D9" s="409"/>
      <c r="E9" s="385"/>
      <c r="F9" s="385"/>
      <c r="G9" s="388">
        <v>42380</v>
      </c>
      <c r="H9" s="388">
        <v>42411</v>
      </c>
      <c r="I9" s="388">
        <v>42449</v>
      </c>
      <c r="J9" s="388">
        <v>42450</v>
      </c>
      <c r="K9" s="388">
        <v>42489</v>
      </c>
      <c r="L9" s="388">
        <v>42493</v>
      </c>
      <c r="M9" s="388">
        <v>42494</v>
      </c>
      <c r="N9" s="388">
        <v>42495</v>
      </c>
      <c r="O9" s="388">
        <v>42569</v>
      </c>
      <c r="P9" s="388">
        <v>42593</v>
      </c>
      <c r="Q9" s="388">
        <v>42632</v>
      </c>
      <c r="R9" s="388">
        <v>42635</v>
      </c>
      <c r="S9" s="388">
        <v>42653</v>
      </c>
      <c r="T9" s="388">
        <v>42677</v>
      </c>
      <c r="U9" s="388">
        <v>42697</v>
      </c>
      <c r="V9" s="388">
        <v>42727</v>
      </c>
      <c r="W9" s="388">
        <v>0</v>
      </c>
      <c r="X9" s="388">
        <v>0</v>
      </c>
      <c r="Y9" s="388">
        <v>0</v>
      </c>
      <c r="Z9" s="388">
        <v>0</v>
      </c>
      <c r="AA9" s="388">
        <v>0</v>
      </c>
      <c r="AB9" s="388">
        <v>0</v>
      </c>
      <c r="AC9" s="388">
        <v>0</v>
      </c>
      <c r="AD9" s="388">
        <v>0</v>
      </c>
      <c r="AE9" s="388">
        <v>0</v>
      </c>
      <c r="AF9" s="388">
        <v>0</v>
      </c>
      <c r="AG9" s="388">
        <v>0</v>
      </c>
      <c r="AH9" s="388">
        <v>0</v>
      </c>
      <c r="AI9" s="388">
        <v>0</v>
      </c>
      <c r="AJ9" s="390">
        <v>0</v>
      </c>
      <c r="AK9" s="531"/>
      <c r="AL9" s="394"/>
      <c r="AM9" s="394"/>
      <c r="AN9" s="394"/>
      <c r="AO9" s="394"/>
      <c r="AP9" s="11"/>
      <c r="AQ9" s="10"/>
      <c r="AR9" s="353" t="s">
        <v>133</v>
      </c>
      <c r="AS9" s="356" t="str">
        <f>IFERROR(INDEX($B$11:$F$31,MATCH("TR",$B$11:$B$31,0),2),"")</f>
        <v/>
      </c>
      <c r="AT9" s="358"/>
      <c r="AU9" s="360" t="str">
        <f>IFERROR(INDEX($B$11:$F$31,MATCH("TR",$B$11:$B$31,0),5),"")</f>
        <v/>
      </c>
      <c r="AV9" s="417"/>
      <c r="AW9" s="444">
        <f>IF(90000&lt;=AV9,90000,AV9)</f>
        <v>0</v>
      </c>
      <c r="AX9" s="446"/>
      <c r="AY9" s="438"/>
      <c r="AZ9" s="417"/>
      <c r="BA9" s="444">
        <f>IF(20000&lt;=AZ9,20000,AZ9)</f>
        <v>0</v>
      </c>
      <c r="BB9" s="417"/>
      <c r="BC9" s="436"/>
      <c r="BD9" s="438"/>
      <c r="BE9" s="440"/>
      <c r="BF9" s="440"/>
      <c r="BG9" s="442"/>
      <c r="BI9" s="483" t="s">
        <v>43</v>
      </c>
      <c r="BJ9" s="484"/>
      <c r="BK9" s="106">
        <f>IF(AW1&lt;&gt;"",AW1,BI13)</f>
        <v>0</v>
      </c>
      <c r="BL9"/>
      <c r="BM9"/>
      <c r="BN9"/>
      <c r="BO9"/>
      <c r="BP9"/>
      <c r="BQ9"/>
      <c r="BR9"/>
      <c r="BS9"/>
      <c r="BT9"/>
      <c r="BU9"/>
      <c r="BV9"/>
      <c r="BW9"/>
      <c r="BX9"/>
      <c r="BY9"/>
      <c r="BZ9"/>
      <c r="CA9"/>
      <c r="CB9" s="329"/>
      <c r="CC9" s="300"/>
      <c r="CD9" s="300"/>
      <c r="CE9" s="300"/>
      <c r="CF9" s="300"/>
    </row>
    <row r="10" spans="1:84" ht="15.75" customHeight="1" thickBot="1">
      <c r="A10" s="406"/>
      <c r="B10" s="407"/>
      <c r="C10" s="410"/>
      <c r="D10" s="410"/>
      <c r="E10" s="386"/>
      <c r="F10" s="386"/>
      <c r="G10" s="388">
        <v>0</v>
      </c>
      <c r="H10" s="388">
        <v>0</v>
      </c>
      <c r="I10" s="388">
        <v>0</v>
      </c>
      <c r="J10" s="388">
        <v>0</v>
      </c>
      <c r="K10" s="388">
        <v>0</v>
      </c>
      <c r="L10" s="388">
        <v>0</v>
      </c>
      <c r="M10" s="388">
        <v>0</v>
      </c>
      <c r="N10" s="388">
        <v>0</v>
      </c>
      <c r="O10" s="388">
        <v>0</v>
      </c>
      <c r="P10" s="388">
        <v>0</v>
      </c>
      <c r="Q10" s="388">
        <v>0</v>
      </c>
      <c r="R10" s="388">
        <v>0</v>
      </c>
      <c r="S10" s="388">
        <v>0</v>
      </c>
      <c r="T10" s="388">
        <v>0</v>
      </c>
      <c r="U10" s="388">
        <v>0</v>
      </c>
      <c r="V10" s="388">
        <v>0</v>
      </c>
      <c r="W10" s="388">
        <v>0</v>
      </c>
      <c r="X10" s="388">
        <v>0</v>
      </c>
      <c r="Y10" s="388">
        <v>0</v>
      </c>
      <c r="Z10" s="388">
        <v>0</v>
      </c>
      <c r="AA10" s="388">
        <v>0</v>
      </c>
      <c r="AB10" s="388">
        <v>0</v>
      </c>
      <c r="AC10" s="388">
        <v>0</v>
      </c>
      <c r="AD10" s="388">
        <v>0</v>
      </c>
      <c r="AE10" s="388">
        <v>0</v>
      </c>
      <c r="AF10" s="388">
        <v>0</v>
      </c>
      <c r="AG10" s="388">
        <v>0</v>
      </c>
      <c r="AH10" s="388">
        <v>0</v>
      </c>
      <c r="AI10" s="388">
        <v>0</v>
      </c>
      <c r="AJ10" s="390">
        <v>0</v>
      </c>
      <c r="AK10" s="531"/>
      <c r="AL10" s="394"/>
      <c r="AM10" s="394"/>
      <c r="AN10" s="526"/>
      <c r="AO10" s="526"/>
      <c r="AP10" s="11"/>
      <c r="AQ10" s="10"/>
      <c r="AR10" s="354"/>
      <c r="AS10" s="357"/>
      <c r="AT10" s="359"/>
      <c r="AU10" s="361"/>
      <c r="AV10" s="418"/>
      <c r="AW10" s="445"/>
      <c r="AX10" s="447"/>
      <c r="AY10" s="439"/>
      <c r="AZ10" s="421"/>
      <c r="BA10" s="445"/>
      <c r="BB10" s="421"/>
      <c r="BC10" s="437"/>
      <c r="BD10" s="439"/>
      <c r="BE10" s="441"/>
      <c r="BF10" s="441"/>
      <c r="BG10" s="443"/>
      <c r="BI10"/>
      <c r="BJ10"/>
      <c r="BK10"/>
      <c r="BL10"/>
      <c r="BM10"/>
      <c r="BN10"/>
      <c r="BO10"/>
      <c r="BP10"/>
      <c r="BQ10"/>
      <c r="BR10"/>
      <c r="BS10"/>
      <c r="BT10"/>
      <c r="BU10"/>
      <c r="BV10"/>
      <c r="BW10"/>
      <c r="BX10"/>
      <c r="BY10"/>
      <c r="BZ10"/>
      <c r="CA10"/>
      <c r="CB10" s="329"/>
      <c r="CC10" s="300"/>
      <c r="CD10" s="300"/>
      <c r="CE10" s="300"/>
      <c r="CF10" s="300"/>
    </row>
    <row r="11" spans="1:84" ht="15.75" customHeight="1">
      <c r="A11" s="316" t="s">
        <v>28</v>
      </c>
      <c r="B11" s="125"/>
      <c r="C11" s="12">
        <v>1</v>
      </c>
      <c r="D11" s="58"/>
      <c r="E11" s="128"/>
      <c r="F11" s="13"/>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65"/>
      <c r="AK11" s="144"/>
      <c r="AL11" s="15">
        <f t="shared" ref="AL11:AL29" si="1">COUNTA(G11:AK11)-COUNTIF(G11:AK11,"集")-COUNTIF(G11:AK11,"休")-COUNTIF(G11:AK11,"外")</f>
        <v>0</v>
      </c>
      <c r="AM11" s="15">
        <f t="shared" ref="AM11:AM30" si="2">COUNTIF(G11:AK11,"集")</f>
        <v>0</v>
      </c>
      <c r="AN11" s="77">
        <f t="shared" ref="AN11:AN30" si="3">AL11+CE11</f>
        <v>0</v>
      </c>
      <c r="AO11" s="77">
        <f t="shared" ref="AO11:AO30" si="4">AM11+CF11</f>
        <v>0</v>
      </c>
      <c r="AP11" s="11"/>
      <c r="AQ11" s="10"/>
      <c r="AR11" s="354"/>
      <c r="AS11" s="378" t="str">
        <f ca="1">IF(AS9="","",IFERROR(INDEX(INDIRECT("$B$" &amp; AS9+11 &amp;  ":$F$31"),MATCH("TR",INDIRECT("$B$" &amp; AS9+11 &amp; ":$B$31"),0),2),""))</f>
        <v/>
      </c>
      <c r="AT11" s="379"/>
      <c r="AU11" s="419" t="str">
        <f ca="1">IF(AS9="","",IFERROR(INDEX(INDIRECT("$B$" &amp; AS9+11 &amp;  ":$F$31"),MATCH("TR",INDIRECT("$B$" &amp; AS9+11 &amp; ":$B$31"),0),5),""))</f>
        <v/>
      </c>
      <c r="AV11" s="421"/>
      <c r="AW11" s="445">
        <f>IF(90000&lt;=AV11,90000,AV11)</f>
        <v>0</v>
      </c>
      <c r="AX11" s="447"/>
      <c r="AY11" s="439"/>
      <c r="AZ11" s="421"/>
      <c r="BA11" s="445">
        <f>IF(20000&lt;=AZ11,20000,AZ11)</f>
        <v>0</v>
      </c>
      <c r="BB11" s="421"/>
      <c r="BC11" s="437"/>
      <c r="BD11" s="439"/>
      <c r="BE11" s="441"/>
      <c r="BF11" s="441"/>
      <c r="BG11" s="443"/>
      <c r="BI11" s="485" t="s">
        <v>45</v>
      </c>
      <c r="BJ11" s="485"/>
      <c r="BK11" s="485"/>
      <c r="BL11" s="485"/>
      <c r="BM11" s="107" t="s">
        <v>46</v>
      </c>
      <c r="BN11" s="107" t="s">
        <v>47</v>
      </c>
      <c r="BO11" s="108" t="s">
        <v>48</v>
      </c>
      <c r="BP11" s="111"/>
      <c r="BQ11" s="111"/>
      <c r="BR11" s="111"/>
      <c r="BS11" s="111"/>
      <c r="BT11" s="111"/>
      <c r="BU11" s="111"/>
      <c r="BV11" s="111"/>
      <c r="BW11" s="111"/>
      <c r="BX11" s="111"/>
      <c r="BY11" s="111"/>
      <c r="BZ11" s="111"/>
      <c r="CA11" s="111"/>
      <c r="CB11" s="117" t="str">
        <f t="shared" ref="CB11:CB30" si="5">B11&amp;E11&amp;F11</f>
        <v/>
      </c>
      <c r="CC11" s="115">
        <f t="shared" ref="CC11:CC30" si="6">AN11</f>
        <v>0</v>
      </c>
      <c r="CD11" s="115">
        <f t="shared" ref="CD11:CD30" si="7">AO11</f>
        <v>0</v>
      </c>
      <c r="CE11" s="76">
        <f>IF(ISERROR(VLOOKUP($CB11,【10月】月集計表!$CB:$CD,2,FALSE))=TRUE,0,VLOOKUP($CB11,【10月】月集計表!$CB:$CD,2,FALSE))</f>
        <v>0</v>
      </c>
      <c r="CF11" s="76">
        <f>IF(ISERROR(VLOOKUP($CB11,【10月】月集計表!$CB:$CD,3,FALSE))=TRUE,0,VLOOKUP($CB11,【10月】月集計表!$CB:$CD,3,FALSE))</f>
        <v>0</v>
      </c>
    </row>
    <row r="12" spans="1:84" ht="16.5" customHeight="1">
      <c r="A12" s="318"/>
      <c r="B12" s="126"/>
      <c r="C12" s="17">
        <v>2</v>
      </c>
      <c r="D12" s="21"/>
      <c r="E12" s="129"/>
      <c r="F12" s="18"/>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66"/>
      <c r="AK12" s="145"/>
      <c r="AL12" s="20">
        <f t="shared" si="1"/>
        <v>0</v>
      </c>
      <c r="AM12" s="20">
        <f t="shared" si="2"/>
        <v>0</v>
      </c>
      <c r="AN12" s="20">
        <f t="shared" si="3"/>
        <v>0</v>
      </c>
      <c r="AO12" s="20">
        <f t="shared" si="4"/>
        <v>0</v>
      </c>
      <c r="AP12" s="11"/>
      <c r="AQ12" s="10"/>
      <c r="AR12" s="354"/>
      <c r="AS12" s="378"/>
      <c r="AT12" s="380"/>
      <c r="AU12" s="420"/>
      <c r="AV12" s="418"/>
      <c r="AW12" s="445"/>
      <c r="AX12" s="447"/>
      <c r="AY12" s="439"/>
      <c r="AZ12" s="421"/>
      <c r="BA12" s="445"/>
      <c r="BB12" s="421"/>
      <c r="BC12" s="437"/>
      <c r="BD12" s="439"/>
      <c r="BE12" s="441"/>
      <c r="BF12" s="441"/>
      <c r="BG12" s="443"/>
      <c r="BI12" s="109">
        <v>1</v>
      </c>
      <c r="BJ12" s="110" t="s">
        <v>49</v>
      </c>
      <c r="BK12" s="110"/>
      <c r="BL12" s="108"/>
      <c r="BM12" s="107">
        <v>1.05</v>
      </c>
      <c r="BN12" s="485">
        <f>IF(BK9="新規・5年利用無",BM13,IF(BK9&lt;BI15,BM15,IF(AND(BK9&gt;=BI14,BK9&lt;BK14),BM14,IF(AND(BK9&gt;=BI13,BK9&lt;BK13),BM13,IF(BK9=BI12,BM12,"")))))</f>
        <v>0.9</v>
      </c>
      <c r="BO12" s="486">
        <f>IF(AW1&lt;&gt;"",BN12*90000,"")</f>
        <v>81000</v>
      </c>
      <c r="BP12" s="112"/>
      <c r="BQ12" s="112"/>
      <c r="BR12" s="112"/>
      <c r="BS12" s="112"/>
      <c r="BT12" s="112"/>
      <c r="BU12" s="112"/>
      <c r="BV12" s="112"/>
      <c r="BW12" s="112"/>
      <c r="BX12" s="112"/>
      <c r="BY12" s="112"/>
      <c r="BZ12" s="112"/>
      <c r="CA12" s="112"/>
      <c r="CB12" s="74" t="str">
        <f t="shared" si="5"/>
        <v/>
      </c>
      <c r="CC12" s="75">
        <f t="shared" si="6"/>
        <v>0</v>
      </c>
      <c r="CD12" s="75">
        <f t="shared" si="7"/>
        <v>0</v>
      </c>
      <c r="CE12" s="73">
        <f>IF(ISERROR(VLOOKUP($CB12,【10月】月集計表!$CB:$CD,2,FALSE))=TRUE,0,VLOOKUP($CB12,【10月】月集計表!$CB:$CD,2,FALSE))</f>
        <v>0</v>
      </c>
      <c r="CF12" s="73">
        <f>IF(ISERROR(VLOOKUP($CB12,【10月】月集計表!$CB:$CD,3,FALSE))=TRUE,0,VLOOKUP($CB12,【10月】月集計表!$CB:$CD,3,FALSE))</f>
        <v>0</v>
      </c>
    </row>
    <row r="13" spans="1:84" ht="16.5" customHeight="1">
      <c r="A13" s="318"/>
      <c r="B13" s="126"/>
      <c r="C13" s="17">
        <v>3</v>
      </c>
      <c r="D13" s="21"/>
      <c r="E13" s="129"/>
      <c r="F13" s="18"/>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66"/>
      <c r="AK13" s="145"/>
      <c r="AL13" s="20">
        <f t="shared" si="1"/>
        <v>0</v>
      </c>
      <c r="AM13" s="20">
        <f t="shared" si="2"/>
        <v>0</v>
      </c>
      <c r="AN13" s="20">
        <f t="shared" si="3"/>
        <v>0</v>
      </c>
      <c r="AO13" s="20">
        <f t="shared" si="4"/>
        <v>0</v>
      </c>
      <c r="AR13" s="354"/>
      <c r="AS13" s="378" t="str">
        <f ca="1">IF(AS11="","",IFERROR(INDEX(INDIRECT("$B$" &amp; AS11+11 &amp;  ":$F$31"),MATCH("TR",INDIRECT("$B$" &amp; AS11+11 &amp; ":$B$31"),0),2),""))</f>
        <v/>
      </c>
      <c r="AT13" s="379"/>
      <c r="AU13" s="381" t="str">
        <f ca="1">IF(AS11="","",IFERROR(INDEX(INDIRECT("$B$" &amp; AS11+11 &amp;  ":$F$31"),MATCH("TR",INDIRECT("$B$" &amp; AS11+11 &amp; ":$B$31"),0),5),""))</f>
        <v/>
      </c>
      <c r="AV13" s="421"/>
      <c r="AW13" s="445">
        <f>IF(90000&lt;=AV13,90000,AV13)</f>
        <v>0</v>
      </c>
      <c r="AX13" s="447"/>
      <c r="AY13" s="439"/>
      <c r="AZ13" s="421"/>
      <c r="BA13" s="445">
        <f>IF(20000&lt;=AZ13,20000,AZ13)</f>
        <v>0</v>
      </c>
      <c r="BB13" s="421"/>
      <c r="BC13" s="437"/>
      <c r="BD13" s="439"/>
      <c r="BE13" s="441"/>
      <c r="BF13" s="441"/>
      <c r="BG13" s="443"/>
      <c r="BI13" s="109">
        <v>0.8</v>
      </c>
      <c r="BJ13" s="110" t="s">
        <v>49</v>
      </c>
      <c r="BK13" s="110">
        <v>1</v>
      </c>
      <c r="BL13" s="108" t="s">
        <v>50</v>
      </c>
      <c r="BM13" s="107">
        <v>1</v>
      </c>
      <c r="BN13" s="485"/>
      <c r="BO13" s="487"/>
      <c r="BP13" s="112"/>
      <c r="BQ13" s="112"/>
      <c r="BR13" s="112"/>
      <c r="BS13" s="112"/>
      <c r="BT13" s="112"/>
      <c r="BU13" s="112"/>
      <c r="BV13" s="112"/>
      <c r="BW13" s="112"/>
      <c r="BX13" s="112"/>
      <c r="BY13" s="112"/>
      <c r="BZ13" s="112"/>
      <c r="CA13" s="112"/>
      <c r="CB13" s="74" t="str">
        <f t="shared" si="5"/>
        <v/>
      </c>
      <c r="CC13" s="75">
        <f t="shared" si="6"/>
        <v>0</v>
      </c>
      <c r="CD13" s="75">
        <f t="shared" si="7"/>
        <v>0</v>
      </c>
      <c r="CE13" s="73">
        <f>IF(ISERROR(VLOOKUP($CB13,【10月】月集計表!$CB:$CD,2,FALSE))=TRUE,0,VLOOKUP($CB13,【10月】月集計表!$CB:$CD,2,FALSE))</f>
        <v>0</v>
      </c>
      <c r="CF13" s="73">
        <f>IF(ISERROR(VLOOKUP($CB13,【10月】月集計表!$CB:$CD,3,FALSE))=TRUE,0,VLOOKUP($CB13,【10月】月集計表!$CB:$CD,3,FALSE))</f>
        <v>0</v>
      </c>
    </row>
    <row r="14" spans="1:84" ht="16.5" customHeight="1">
      <c r="A14" s="318"/>
      <c r="B14" s="126"/>
      <c r="C14" s="17">
        <v>4</v>
      </c>
      <c r="D14" s="21"/>
      <c r="E14" s="129"/>
      <c r="F14" s="18"/>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66"/>
      <c r="AK14" s="145"/>
      <c r="AL14" s="20">
        <f t="shared" si="1"/>
        <v>0</v>
      </c>
      <c r="AM14" s="20">
        <f t="shared" si="2"/>
        <v>0</v>
      </c>
      <c r="AN14" s="20">
        <f t="shared" si="3"/>
        <v>0</v>
      </c>
      <c r="AO14" s="20">
        <f t="shared" si="4"/>
        <v>0</v>
      </c>
      <c r="AR14" s="354"/>
      <c r="AS14" s="378"/>
      <c r="AT14" s="380"/>
      <c r="AU14" s="361"/>
      <c r="AV14" s="418"/>
      <c r="AW14" s="445"/>
      <c r="AX14" s="447"/>
      <c r="AY14" s="439"/>
      <c r="AZ14" s="421"/>
      <c r="BA14" s="445"/>
      <c r="BB14" s="421"/>
      <c r="BC14" s="437"/>
      <c r="BD14" s="439"/>
      <c r="BE14" s="441"/>
      <c r="BF14" s="441"/>
      <c r="BG14" s="443"/>
      <c r="BI14" s="109">
        <v>0.6</v>
      </c>
      <c r="BJ14" s="110" t="s">
        <v>49</v>
      </c>
      <c r="BK14" s="110">
        <v>0.8</v>
      </c>
      <c r="BL14" s="108" t="s">
        <v>50</v>
      </c>
      <c r="BM14" s="107">
        <v>0.95</v>
      </c>
      <c r="BN14" s="485"/>
      <c r="BO14" s="487"/>
      <c r="BP14" s="112"/>
      <c r="BQ14" s="112"/>
      <c r="BR14" s="112"/>
      <c r="BS14" s="112"/>
      <c r="BT14" s="112"/>
      <c r="BU14" s="112"/>
      <c r="BV14" s="112"/>
      <c r="BW14" s="112"/>
      <c r="BX14" s="112"/>
      <c r="BY14" s="112"/>
      <c r="BZ14" s="112"/>
      <c r="CA14" s="112"/>
      <c r="CB14" s="74" t="str">
        <f t="shared" si="5"/>
        <v/>
      </c>
      <c r="CC14" s="75">
        <f t="shared" si="6"/>
        <v>0</v>
      </c>
      <c r="CD14" s="75">
        <f t="shared" si="7"/>
        <v>0</v>
      </c>
      <c r="CE14" s="73">
        <f>IF(ISERROR(VLOOKUP($CB14,【10月】月集計表!$CB:$CD,2,FALSE))=TRUE,0,VLOOKUP($CB14,【10月】月集計表!$CB:$CD,2,FALSE))</f>
        <v>0</v>
      </c>
      <c r="CF14" s="73">
        <f>IF(ISERROR(VLOOKUP($CB14,【10月】月集計表!$CB:$CD,3,FALSE))=TRUE,0,VLOOKUP($CB14,【10月】月集計表!$CB:$CD,3,FALSE))</f>
        <v>0</v>
      </c>
    </row>
    <row r="15" spans="1:84" ht="16.5" customHeight="1">
      <c r="A15" s="318"/>
      <c r="B15" s="126"/>
      <c r="C15" s="17">
        <v>5</v>
      </c>
      <c r="D15" s="21"/>
      <c r="E15" s="129"/>
      <c r="F15" s="18"/>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66"/>
      <c r="AK15" s="145"/>
      <c r="AL15" s="20">
        <f t="shared" si="1"/>
        <v>0</v>
      </c>
      <c r="AM15" s="20">
        <f t="shared" si="2"/>
        <v>0</v>
      </c>
      <c r="AN15" s="20">
        <f t="shared" si="3"/>
        <v>0</v>
      </c>
      <c r="AO15" s="20">
        <f t="shared" si="4"/>
        <v>0</v>
      </c>
      <c r="AR15" s="354"/>
      <c r="AS15" s="378" t="str">
        <f ca="1">IF(AS13="","",IFERROR(INDEX(INDIRECT("$B$" &amp; AS13+11 &amp;  ":$F$31"),MATCH("TR",INDIRECT("$B$" &amp; AS13+11 &amp; ":$B$31"),0),2),""))</f>
        <v/>
      </c>
      <c r="AT15" s="379"/>
      <c r="AU15" s="381" t="str">
        <f ca="1">IF(AS13="","",IFERROR(INDEX(INDIRECT("$B$" &amp; AS13+11 &amp;  ":$F$31"),MATCH("TR",INDIRECT("$B$" &amp; AS13+11 &amp; ":$B$31"),0),5),""))</f>
        <v/>
      </c>
      <c r="AV15" s="421"/>
      <c r="AW15" s="445">
        <f>IF(90000&lt;=AV15,90000,AV15)</f>
        <v>0</v>
      </c>
      <c r="AX15" s="447"/>
      <c r="AY15" s="439"/>
      <c r="AZ15" s="421"/>
      <c r="BA15" s="445">
        <f>IF(20000&lt;=AZ15,20000,AZ15)</f>
        <v>0</v>
      </c>
      <c r="BB15" s="421"/>
      <c r="BC15" s="437"/>
      <c r="BD15" s="439"/>
      <c r="BE15" s="441"/>
      <c r="BF15" s="441"/>
      <c r="BG15" s="443"/>
      <c r="BI15" s="109">
        <v>0.6</v>
      </c>
      <c r="BJ15" s="110" t="s">
        <v>50</v>
      </c>
      <c r="BK15" s="110"/>
      <c r="BL15" s="108"/>
      <c r="BM15" s="107">
        <v>0.9</v>
      </c>
      <c r="BN15" s="485"/>
      <c r="BO15" s="488"/>
      <c r="BP15" s="112"/>
      <c r="BQ15" s="112"/>
      <c r="BR15" s="112"/>
      <c r="BS15" s="112"/>
      <c r="BT15" s="112"/>
      <c r="BU15" s="112"/>
      <c r="BV15" s="112"/>
      <c r="BW15" s="112"/>
      <c r="BX15" s="112"/>
      <c r="BY15" s="112"/>
      <c r="BZ15" s="112"/>
      <c r="CA15" s="112"/>
      <c r="CB15" s="74" t="str">
        <f t="shared" si="5"/>
        <v/>
      </c>
      <c r="CC15" s="75">
        <f t="shared" si="6"/>
        <v>0</v>
      </c>
      <c r="CD15" s="75">
        <f t="shared" si="7"/>
        <v>0</v>
      </c>
      <c r="CE15" s="73">
        <f>IF(ISERROR(VLOOKUP($CB15,【10月】月集計表!$CB:$CD,2,FALSE))=TRUE,0,VLOOKUP($CB15,【10月】月集計表!$CB:$CD,2,FALSE))</f>
        <v>0</v>
      </c>
      <c r="CF15" s="73">
        <f>IF(ISERROR(VLOOKUP($CB15,【10月】月集計表!$CB:$CD,3,FALSE))=TRUE,0,VLOOKUP($CB15,【10月】月集計表!$CB:$CD,3,FALSE))</f>
        <v>0</v>
      </c>
    </row>
    <row r="16" spans="1:84" ht="16.5" customHeight="1">
      <c r="A16" s="318"/>
      <c r="B16" s="126"/>
      <c r="C16" s="17">
        <v>6</v>
      </c>
      <c r="D16" s="21"/>
      <c r="E16" s="129"/>
      <c r="F16" s="18"/>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66"/>
      <c r="AK16" s="145"/>
      <c r="AL16" s="20">
        <f t="shared" si="1"/>
        <v>0</v>
      </c>
      <c r="AM16" s="20">
        <f t="shared" si="2"/>
        <v>0</v>
      </c>
      <c r="AN16" s="20">
        <f t="shared" si="3"/>
        <v>0</v>
      </c>
      <c r="AO16" s="20">
        <f t="shared" si="4"/>
        <v>0</v>
      </c>
      <c r="AR16" s="354"/>
      <c r="AS16" s="378"/>
      <c r="AT16" s="380"/>
      <c r="AU16" s="361"/>
      <c r="AV16" s="418"/>
      <c r="AW16" s="445"/>
      <c r="AX16" s="447"/>
      <c r="AY16" s="439"/>
      <c r="AZ16" s="421"/>
      <c r="BA16" s="445"/>
      <c r="BB16" s="421"/>
      <c r="BC16" s="437"/>
      <c r="BD16" s="439"/>
      <c r="BE16" s="441"/>
      <c r="BF16" s="441"/>
      <c r="BG16" s="443"/>
      <c r="CB16" s="74" t="str">
        <f t="shared" si="5"/>
        <v/>
      </c>
      <c r="CC16" s="75">
        <f t="shared" si="6"/>
        <v>0</v>
      </c>
      <c r="CD16" s="75">
        <f t="shared" si="7"/>
        <v>0</v>
      </c>
      <c r="CE16" s="73">
        <f>IF(ISERROR(VLOOKUP($CB16,【10月】月集計表!$CB:$CD,2,FALSE))=TRUE,0,VLOOKUP($CB16,【10月】月集計表!$CB:$CD,2,FALSE))</f>
        <v>0</v>
      </c>
      <c r="CF16" s="73">
        <f>IF(ISERROR(VLOOKUP($CB16,【10月】月集計表!$CB:$CD,3,FALSE))=TRUE,0,VLOOKUP($CB16,【10月】月集計表!$CB:$CD,3,FALSE))</f>
        <v>0</v>
      </c>
    </row>
    <row r="17" spans="1:84" ht="16.5" customHeight="1">
      <c r="A17" s="318"/>
      <c r="B17" s="126"/>
      <c r="C17" s="17">
        <v>7</v>
      </c>
      <c r="D17" s="21"/>
      <c r="E17" s="129"/>
      <c r="F17" s="18"/>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66"/>
      <c r="AK17" s="145"/>
      <c r="AL17" s="20">
        <f t="shared" si="1"/>
        <v>0</v>
      </c>
      <c r="AM17" s="20">
        <f t="shared" si="2"/>
        <v>0</v>
      </c>
      <c r="AN17" s="20">
        <f t="shared" si="3"/>
        <v>0</v>
      </c>
      <c r="AO17" s="20">
        <f t="shared" si="4"/>
        <v>0</v>
      </c>
      <c r="AR17" s="354"/>
      <c r="AS17" s="378" t="str">
        <f ca="1">IF(AS15="","",IFERROR(INDEX(INDIRECT("$B$" &amp; AS15+11 &amp;  ":$F$31"),MATCH("TR",INDIRECT("$B$" &amp; AS15+11 &amp; ":$B$31"),0),2),""))</f>
        <v/>
      </c>
      <c r="AT17" s="379"/>
      <c r="AU17" s="381" t="str">
        <f ca="1">IF(AS15="","",IFERROR(INDEX(INDIRECT("$B$" &amp; AS15+11 &amp;  ":$F$31"),MATCH("TR",INDIRECT("$B$" &amp; AS15+11 &amp; ":$B$31"),0),5),""))</f>
        <v/>
      </c>
      <c r="AV17" s="421"/>
      <c r="AW17" s="445">
        <f>IF(90000&lt;=AV17,90000,AV17)</f>
        <v>0</v>
      </c>
      <c r="AX17" s="447"/>
      <c r="AY17" s="439"/>
      <c r="AZ17" s="421"/>
      <c r="BA17" s="445">
        <f>IF(20000&lt;=AZ17,20000,AZ17)</f>
        <v>0</v>
      </c>
      <c r="BB17" s="421"/>
      <c r="BC17" s="437"/>
      <c r="BD17" s="439"/>
      <c r="BE17" s="441"/>
      <c r="BF17" s="441"/>
      <c r="BG17" s="443"/>
      <c r="CB17" s="74" t="str">
        <f t="shared" si="5"/>
        <v/>
      </c>
      <c r="CC17" s="75">
        <f t="shared" si="6"/>
        <v>0</v>
      </c>
      <c r="CD17" s="75">
        <f t="shared" si="7"/>
        <v>0</v>
      </c>
      <c r="CE17" s="73">
        <f>IF(ISERROR(VLOOKUP($CB17,【10月】月集計表!$CB:$CD,2,FALSE))=TRUE,0,VLOOKUP($CB17,【10月】月集計表!$CB:$CD,2,FALSE))</f>
        <v>0</v>
      </c>
      <c r="CF17" s="73">
        <f>IF(ISERROR(VLOOKUP($CB17,【10月】月集計表!$CB:$CD,3,FALSE))=TRUE,0,VLOOKUP($CB17,【10月】月集計表!$CB:$CD,3,FALSE))</f>
        <v>0</v>
      </c>
    </row>
    <row r="18" spans="1:84" ht="16.5" customHeight="1" thickBot="1">
      <c r="A18" s="318"/>
      <c r="B18" s="126"/>
      <c r="C18" s="17">
        <v>8</v>
      </c>
      <c r="D18" s="21"/>
      <c r="E18" s="129"/>
      <c r="F18" s="18"/>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66"/>
      <c r="AK18" s="145"/>
      <c r="AL18" s="20">
        <f t="shared" si="1"/>
        <v>0</v>
      </c>
      <c r="AM18" s="20">
        <f t="shared" si="2"/>
        <v>0</v>
      </c>
      <c r="AN18" s="20">
        <f t="shared" si="3"/>
        <v>0</v>
      </c>
      <c r="AO18" s="20">
        <f t="shared" si="4"/>
        <v>0</v>
      </c>
      <c r="AR18" s="355"/>
      <c r="AS18" s="382"/>
      <c r="AT18" s="383"/>
      <c r="AU18" s="448"/>
      <c r="AV18" s="449"/>
      <c r="AW18" s="450"/>
      <c r="AX18" s="451"/>
      <c r="AY18" s="452"/>
      <c r="AZ18" s="453"/>
      <c r="BA18" s="454"/>
      <c r="BB18" s="453"/>
      <c r="BC18" s="455"/>
      <c r="BD18" s="452"/>
      <c r="BE18" s="456"/>
      <c r="BF18" s="456"/>
      <c r="BG18" s="457"/>
      <c r="CB18" s="74" t="str">
        <f t="shared" si="5"/>
        <v/>
      </c>
      <c r="CC18" s="75">
        <f t="shared" si="6"/>
        <v>0</v>
      </c>
      <c r="CD18" s="75">
        <f t="shared" si="7"/>
        <v>0</v>
      </c>
      <c r="CE18" s="73">
        <f>IF(ISERROR(VLOOKUP($CB18,【10月】月集計表!$CB:$CD,2,FALSE))=TRUE,0,VLOOKUP($CB18,【10月】月集計表!$CB:$CD,2,FALSE))</f>
        <v>0</v>
      </c>
      <c r="CF18" s="73">
        <f>IF(ISERROR(VLOOKUP($CB18,【10月】月集計表!$CB:$CD,3,FALSE))=TRUE,0,VLOOKUP($CB18,【10月】月集計表!$CB:$CD,3,FALSE))</f>
        <v>0</v>
      </c>
    </row>
    <row r="19" spans="1:84" ht="16.5" customHeight="1">
      <c r="A19" s="318"/>
      <c r="B19" s="126"/>
      <c r="C19" s="17">
        <v>9</v>
      </c>
      <c r="D19" s="21"/>
      <c r="E19" s="129"/>
      <c r="F19" s="18"/>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66"/>
      <c r="AK19" s="145"/>
      <c r="AL19" s="20">
        <f t="shared" si="1"/>
        <v>0</v>
      </c>
      <c r="AM19" s="20">
        <f t="shared" si="2"/>
        <v>0</v>
      </c>
      <c r="AN19" s="20">
        <f t="shared" si="3"/>
        <v>0</v>
      </c>
      <c r="AO19" s="20">
        <f t="shared" si="4"/>
        <v>0</v>
      </c>
      <c r="AR19" s="353" t="s">
        <v>134</v>
      </c>
      <c r="AS19" s="356" t="str">
        <f>IFERROR(INDEX($B$11:$F$31,MATCH("FW1",$B$11:$B$31,0),2),"")</f>
        <v/>
      </c>
      <c r="AT19" s="358"/>
      <c r="AU19" s="360" t="str">
        <f>IFERROR(INDEX($B$11:$F$31,MATCH("FW1",$B$11:$B$31,0),5),"")</f>
        <v/>
      </c>
      <c r="AV19" s="458"/>
      <c r="AW19" s="466">
        <f>IF($BN$12*90000&lt;=AV19,$BN$12*90000,AV19)</f>
        <v>0</v>
      </c>
      <c r="AX19" s="468"/>
      <c r="AY19" s="444">
        <f>IF(10000&lt;=AX19,10000,AX19)</f>
        <v>0</v>
      </c>
      <c r="AZ19" s="417"/>
      <c r="BA19" s="444">
        <f>IF(20000&lt;=AZ19,20000,AZ19)</f>
        <v>0</v>
      </c>
      <c r="BB19" s="458"/>
      <c r="BC19" s="462"/>
      <c r="BD19" s="464"/>
      <c r="BE19" s="462"/>
      <c r="BF19" s="440"/>
      <c r="BG19" s="442"/>
      <c r="CB19" s="74" t="str">
        <f t="shared" si="5"/>
        <v/>
      </c>
      <c r="CC19" s="75">
        <f t="shared" si="6"/>
        <v>0</v>
      </c>
      <c r="CD19" s="75">
        <f t="shared" si="7"/>
        <v>0</v>
      </c>
      <c r="CE19" s="73">
        <f>IF(ISERROR(VLOOKUP($CB19,【10月】月集計表!$CB:$CD,2,FALSE))=TRUE,0,VLOOKUP($CB19,【10月】月集計表!$CB:$CD,2,FALSE))</f>
        <v>0</v>
      </c>
      <c r="CF19" s="73">
        <f>IF(ISERROR(VLOOKUP($CB19,【10月】月集計表!$CB:$CD,3,FALSE))=TRUE,0,VLOOKUP($CB19,【10月】月集計表!$CB:$CD,3,FALSE))</f>
        <v>0</v>
      </c>
    </row>
    <row r="20" spans="1:84" ht="16.5" customHeight="1">
      <c r="A20" s="318"/>
      <c r="B20" s="126"/>
      <c r="C20" s="17">
        <v>10</v>
      </c>
      <c r="D20" s="21"/>
      <c r="E20" s="129"/>
      <c r="F20" s="18"/>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66"/>
      <c r="AK20" s="145"/>
      <c r="AL20" s="20">
        <f t="shared" si="1"/>
        <v>0</v>
      </c>
      <c r="AM20" s="20">
        <f t="shared" si="2"/>
        <v>0</v>
      </c>
      <c r="AN20" s="20">
        <f t="shared" si="3"/>
        <v>0</v>
      </c>
      <c r="AO20" s="20">
        <f t="shared" si="4"/>
        <v>0</v>
      </c>
      <c r="AR20" s="354"/>
      <c r="AS20" s="357"/>
      <c r="AT20" s="359"/>
      <c r="AU20" s="361"/>
      <c r="AV20" s="459"/>
      <c r="AW20" s="467"/>
      <c r="AX20" s="469"/>
      <c r="AY20" s="445"/>
      <c r="AZ20" s="421"/>
      <c r="BA20" s="445"/>
      <c r="BB20" s="460"/>
      <c r="BC20" s="463"/>
      <c r="BD20" s="465"/>
      <c r="BE20" s="463"/>
      <c r="BF20" s="441"/>
      <c r="BG20" s="443"/>
      <c r="CB20" s="74" t="str">
        <f t="shared" si="5"/>
        <v/>
      </c>
      <c r="CC20" s="75">
        <f t="shared" si="6"/>
        <v>0</v>
      </c>
      <c r="CD20" s="75">
        <f t="shared" si="7"/>
        <v>0</v>
      </c>
      <c r="CE20" s="73">
        <f>IF(ISERROR(VLOOKUP($CB20,【10月】月集計表!$CB:$CD,2,FALSE))=TRUE,0,VLOOKUP($CB20,【10月】月集計表!$CB:$CD,2,FALSE))</f>
        <v>0</v>
      </c>
      <c r="CF20" s="73">
        <f>IF(ISERROR(VLOOKUP($CB20,【10月】月集計表!$CB:$CD,3,FALSE))=TRUE,0,VLOOKUP($CB20,【10月】月集計表!$CB:$CD,3,FALSE))</f>
        <v>0</v>
      </c>
    </row>
    <row r="21" spans="1:84" ht="16.5" customHeight="1">
      <c r="A21" s="318"/>
      <c r="B21" s="126"/>
      <c r="C21" s="17">
        <v>11</v>
      </c>
      <c r="D21" s="21"/>
      <c r="E21" s="129"/>
      <c r="F21" s="18"/>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66"/>
      <c r="AK21" s="145"/>
      <c r="AL21" s="20">
        <f t="shared" si="1"/>
        <v>0</v>
      </c>
      <c r="AM21" s="20">
        <f t="shared" si="2"/>
        <v>0</v>
      </c>
      <c r="AN21" s="20">
        <f t="shared" si="3"/>
        <v>0</v>
      </c>
      <c r="AO21" s="20">
        <f t="shared" si="4"/>
        <v>0</v>
      </c>
      <c r="AR21" s="354"/>
      <c r="AS21" s="378" t="str">
        <f ca="1">IF(AS19="","",IFERROR(INDEX(INDIRECT("$B$" &amp; AS19+11 &amp;  ":$F$31"),MATCH("FW1",INDIRECT("$B$" &amp; AS19+11 &amp; ":$B$31"),0),2),""))</f>
        <v/>
      </c>
      <c r="AT21" s="379"/>
      <c r="AU21" s="419" t="str">
        <f ca="1">IF(AS19="","",IFERROR(INDEX(INDIRECT("$B$" &amp; AS19+11 &amp;  ":$F$31"),MATCH("FW1",INDIRECT("$B$" &amp; AS19+11 &amp; ":$B$31"),0),5),""))</f>
        <v/>
      </c>
      <c r="AV21" s="460"/>
      <c r="AW21" s="467">
        <f t="shared" ref="AW21" si="8">IF($BN$12*90000&lt;=AV21,$BN$12*90000,AV21)</f>
        <v>0</v>
      </c>
      <c r="AX21" s="469"/>
      <c r="AY21" s="445">
        <f>IF(10000&lt;=AX21,10000,AX21)</f>
        <v>0</v>
      </c>
      <c r="AZ21" s="421"/>
      <c r="BA21" s="445">
        <f>IF(20000&lt;=AZ21,20000,AZ21)</f>
        <v>0</v>
      </c>
      <c r="BB21" s="460"/>
      <c r="BC21" s="463"/>
      <c r="BD21" s="465"/>
      <c r="BE21" s="463"/>
      <c r="BF21" s="441"/>
      <c r="BG21" s="443"/>
      <c r="CB21" s="74" t="str">
        <f t="shared" si="5"/>
        <v/>
      </c>
      <c r="CC21" s="75">
        <f t="shared" si="6"/>
        <v>0</v>
      </c>
      <c r="CD21" s="75">
        <f t="shared" si="7"/>
        <v>0</v>
      </c>
      <c r="CE21" s="73">
        <f>IF(ISERROR(VLOOKUP($CB21,【10月】月集計表!$CB:$CD,2,FALSE))=TRUE,0,VLOOKUP($CB21,【10月】月集計表!$CB:$CD,2,FALSE))</f>
        <v>0</v>
      </c>
      <c r="CF21" s="73">
        <f>IF(ISERROR(VLOOKUP($CB21,【10月】月集計表!$CB:$CD,3,FALSE))=TRUE,0,VLOOKUP($CB21,【10月】月集計表!$CB:$CD,3,FALSE))</f>
        <v>0</v>
      </c>
    </row>
    <row r="22" spans="1:84" ht="16.5" customHeight="1">
      <c r="A22" s="318"/>
      <c r="B22" s="126"/>
      <c r="C22" s="17">
        <v>12</v>
      </c>
      <c r="D22" s="21"/>
      <c r="E22" s="129"/>
      <c r="F22" s="22"/>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66"/>
      <c r="AK22" s="145"/>
      <c r="AL22" s="20">
        <f t="shared" si="1"/>
        <v>0</v>
      </c>
      <c r="AM22" s="20">
        <f t="shared" si="2"/>
        <v>0</v>
      </c>
      <c r="AN22" s="20">
        <f t="shared" si="3"/>
        <v>0</v>
      </c>
      <c r="AO22" s="20">
        <f t="shared" si="4"/>
        <v>0</v>
      </c>
      <c r="AR22" s="354"/>
      <c r="AS22" s="378"/>
      <c r="AT22" s="380"/>
      <c r="AU22" s="420"/>
      <c r="AV22" s="459"/>
      <c r="AW22" s="467"/>
      <c r="AX22" s="469"/>
      <c r="AY22" s="445"/>
      <c r="AZ22" s="421"/>
      <c r="BA22" s="445"/>
      <c r="BB22" s="460"/>
      <c r="BC22" s="463"/>
      <c r="BD22" s="465"/>
      <c r="BE22" s="463"/>
      <c r="BF22" s="441"/>
      <c r="BG22" s="443"/>
      <c r="CB22" s="74" t="str">
        <f t="shared" si="5"/>
        <v/>
      </c>
      <c r="CC22" s="75">
        <f t="shared" si="6"/>
        <v>0</v>
      </c>
      <c r="CD22" s="75">
        <f t="shared" si="7"/>
        <v>0</v>
      </c>
      <c r="CE22" s="73">
        <f>IF(ISERROR(VLOOKUP($CB22,【10月】月集計表!$CB:$CD,2,FALSE))=TRUE,0,VLOOKUP($CB22,【10月】月集計表!$CB:$CD,2,FALSE))</f>
        <v>0</v>
      </c>
      <c r="CF22" s="73">
        <f>IF(ISERROR(VLOOKUP($CB22,【10月】月集計表!$CB:$CD,3,FALSE))=TRUE,0,VLOOKUP($CB22,【10月】月集計表!$CB:$CD,3,FALSE))</f>
        <v>0</v>
      </c>
    </row>
    <row r="23" spans="1:84" ht="16.5" customHeight="1">
      <c r="A23" s="318"/>
      <c r="B23" s="126"/>
      <c r="C23" s="17">
        <v>13</v>
      </c>
      <c r="D23" s="21"/>
      <c r="E23" s="129"/>
      <c r="F23" s="22"/>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66"/>
      <c r="AK23" s="145"/>
      <c r="AL23" s="20">
        <f t="shared" si="1"/>
        <v>0</v>
      </c>
      <c r="AM23" s="20">
        <f t="shared" si="2"/>
        <v>0</v>
      </c>
      <c r="AN23" s="20">
        <f t="shared" si="3"/>
        <v>0</v>
      </c>
      <c r="AO23" s="20">
        <f t="shared" si="4"/>
        <v>0</v>
      </c>
      <c r="AR23" s="354"/>
      <c r="AS23" s="378" t="str">
        <f ca="1">IF(AS21="","",IFERROR(INDEX(INDIRECT("$B$" &amp; AS21+11 &amp;  ":$F$31"),MATCH("FW1",INDIRECT("$B$" &amp; AS21+11 &amp; ":$B$31"),0),2),""))</f>
        <v/>
      </c>
      <c r="AT23" s="379"/>
      <c r="AU23" s="381" t="str">
        <f ca="1">IF(AS21="","",IFERROR(INDEX(INDIRECT("$B$" &amp; AS21+11 &amp;  ":$F$31"),MATCH("FW1",INDIRECT("$B$" &amp; AS21+11 &amp; ":$B$31"),0),5),""))</f>
        <v/>
      </c>
      <c r="AV23" s="460"/>
      <c r="AW23" s="467">
        <f t="shared" ref="AW23" si="9">IF($BN$12*90000&lt;=AV23,$BN$12*90000,AV23)</f>
        <v>0</v>
      </c>
      <c r="AX23" s="469"/>
      <c r="AY23" s="445">
        <f>IF(10000&lt;=AX23,10000,AX23)</f>
        <v>0</v>
      </c>
      <c r="AZ23" s="421"/>
      <c r="BA23" s="445">
        <f>IF(20000&lt;=AZ23,20000,AZ23)</f>
        <v>0</v>
      </c>
      <c r="BB23" s="460"/>
      <c r="BC23" s="463"/>
      <c r="BD23" s="465"/>
      <c r="BE23" s="463"/>
      <c r="BF23" s="441"/>
      <c r="BG23" s="443"/>
      <c r="CB23" s="74" t="str">
        <f t="shared" si="5"/>
        <v/>
      </c>
      <c r="CC23" s="75">
        <f t="shared" si="6"/>
        <v>0</v>
      </c>
      <c r="CD23" s="75">
        <f t="shared" si="7"/>
        <v>0</v>
      </c>
      <c r="CE23" s="73">
        <f>IF(ISERROR(VLOOKUP($CB23,【10月】月集計表!$CB:$CD,2,FALSE))=TRUE,0,VLOOKUP($CB23,【10月】月集計表!$CB:$CD,2,FALSE))</f>
        <v>0</v>
      </c>
      <c r="CF23" s="73">
        <f>IF(ISERROR(VLOOKUP($CB23,【10月】月集計表!$CB:$CD,3,FALSE))=TRUE,0,VLOOKUP($CB23,【10月】月集計表!$CB:$CD,3,FALSE))</f>
        <v>0</v>
      </c>
    </row>
    <row r="24" spans="1:84" ht="16.5" customHeight="1">
      <c r="A24" s="318"/>
      <c r="B24" s="126"/>
      <c r="C24" s="17">
        <v>14</v>
      </c>
      <c r="D24" s="21"/>
      <c r="E24" s="129"/>
      <c r="F24" s="22"/>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66"/>
      <c r="AK24" s="145"/>
      <c r="AL24" s="20">
        <f t="shared" si="1"/>
        <v>0</v>
      </c>
      <c r="AM24" s="20">
        <f t="shared" si="2"/>
        <v>0</v>
      </c>
      <c r="AN24" s="20">
        <f t="shared" si="3"/>
        <v>0</v>
      </c>
      <c r="AO24" s="20">
        <f t="shared" si="4"/>
        <v>0</v>
      </c>
      <c r="AR24" s="354"/>
      <c r="AS24" s="378"/>
      <c r="AT24" s="380"/>
      <c r="AU24" s="361"/>
      <c r="AV24" s="459"/>
      <c r="AW24" s="467"/>
      <c r="AX24" s="469"/>
      <c r="AY24" s="445"/>
      <c r="AZ24" s="421"/>
      <c r="BA24" s="445"/>
      <c r="BB24" s="460"/>
      <c r="BC24" s="463"/>
      <c r="BD24" s="465"/>
      <c r="BE24" s="463"/>
      <c r="BF24" s="441"/>
      <c r="BG24" s="443"/>
      <c r="CB24" s="74" t="str">
        <f t="shared" si="5"/>
        <v/>
      </c>
      <c r="CC24" s="75">
        <f t="shared" si="6"/>
        <v>0</v>
      </c>
      <c r="CD24" s="75">
        <f t="shared" si="7"/>
        <v>0</v>
      </c>
      <c r="CE24" s="73">
        <f>IF(ISERROR(VLOOKUP($CB24,【10月】月集計表!$CB:$CD,2,FALSE))=TRUE,0,VLOOKUP($CB24,【10月】月集計表!$CB:$CD,2,FALSE))</f>
        <v>0</v>
      </c>
      <c r="CF24" s="73">
        <f>IF(ISERROR(VLOOKUP($CB24,【10月】月集計表!$CB:$CD,3,FALSE))=TRUE,0,VLOOKUP($CB24,【10月】月集計表!$CB:$CD,3,FALSE))</f>
        <v>0</v>
      </c>
    </row>
    <row r="25" spans="1:84" ht="16.5" customHeight="1">
      <c r="A25" s="318"/>
      <c r="B25" s="126"/>
      <c r="C25" s="17">
        <v>15</v>
      </c>
      <c r="D25" s="21"/>
      <c r="E25" s="129"/>
      <c r="F25" s="22"/>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66"/>
      <c r="AK25" s="145"/>
      <c r="AL25" s="20">
        <f t="shared" si="1"/>
        <v>0</v>
      </c>
      <c r="AM25" s="20">
        <f t="shared" si="2"/>
        <v>0</v>
      </c>
      <c r="AN25" s="20">
        <f t="shared" si="3"/>
        <v>0</v>
      </c>
      <c r="AO25" s="20">
        <f t="shared" si="4"/>
        <v>0</v>
      </c>
      <c r="AR25" s="354"/>
      <c r="AS25" s="378" t="str">
        <f ca="1">IF(AS23="","",IFERROR(INDEX(INDIRECT("$B$" &amp; AS23+11 &amp;  ":$F$31"),MATCH("FW1",INDIRECT("$B$" &amp; AS23+11 &amp; ":$B$31"),0),2),""))</f>
        <v/>
      </c>
      <c r="AT25" s="379"/>
      <c r="AU25" s="381" t="str">
        <f ca="1">IF(AS23="","",IFERROR(INDEX(INDIRECT("$B$" &amp; AS23+11 &amp;  ":$F$31"),MATCH("FW1",INDIRECT("$B$" &amp; AS23+11 &amp; ":$B$31"),0),5),""))</f>
        <v/>
      </c>
      <c r="AV25" s="460"/>
      <c r="AW25" s="467">
        <f t="shared" ref="AW25" si="10">IF($BN$12*90000&lt;=AV25,$BN$12*90000,AV25)</f>
        <v>0</v>
      </c>
      <c r="AX25" s="469"/>
      <c r="AY25" s="445">
        <f>IF(10000&lt;=AX25,10000,AX25)</f>
        <v>0</v>
      </c>
      <c r="AZ25" s="421"/>
      <c r="BA25" s="445">
        <f>IF(20000&lt;=AZ25,20000,AZ25)</f>
        <v>0</v>
      </c>
      <c r="BB25" s="460"/>
      <c r="BC25" s="463"/>
      <c r="BD25" s="465"/>
      <c r="BE25" s="463"/>
      <c r="BF25" s="441"/>
      <c r="BG25" s="443"/>
      <c r="CB25" s="74" t="str">
        <f t="shared" si="5"/>
        <v/>
      </c>
      <c r="CC25" s="75">
        <f t="shared" si="6"/>
        <v>0</v>
      </c>
      <c r="CD25" s="75">
        <f t="shared" si="7"/>
        <v>0</v>
      </c>
      <c r="CE25" s="73">
        <f>IF(ISERROR(VLOOKUP($CB25,【10月】月集計表!$CB:$CD,2,FALSE))=TRUE,0,VLOOKUP($CB25,【10月】月集計表!$CB:$CD,2,FALSE))</f>
        <v>0</v>
      </c>
      <c r="CF25" s="73">
        <f>IF(ISERROR(VLOOKUP($CB25,【10月】月集計表!$CB:$CD,3,FALSE))=TRUE,0,VLOOKUP($CB25,【10月】月集計表!$CB:$CD,3,FALSE))</f>
        <v>0</v>
      </c>
    </row>
    <row r="26" spans="1:84" ht="16.5" customHeight="1">
      <c r="A26" s="318"/>
      <c r="B26" s="126"/>
      <c r="C26" s="17">
        <v>16</v>
      </c>
      <c r="D26" s="21"/>
      <c r="E26" s="129"/>
      <c r="F26" s="22"/>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66"/>
      <c r="AK26" s="145"/>
      <c r="AL26" s="20">
        <f t="shared" si="1"/>
        <v>0</v>
      </c>
      <c r="AM26" s="20">
        <f t="shared" si="2"/>
        <v>0</v>
      </c>
      <c r="AN26" s="20">
        <f t="shared" si="3"/>
        <v>0</v>
      </c>
      <c r="AO26" s="20">
        <f t="shared" si="4"/>
        <v>0</v>
      </c>
      <c r="AR26" s="354"/>
      <c r="AS26" s="378"/>
      <c r="AT26" s="380"/>
      <c r="AU26" s="361"/>
      <c r="AV26" s="459"/>
      <c r="AW26" s="467"/>
      <c r="AX26" s="469"/>
      <c r="AY26" s="445"/>
      <c r="AZ26" s="421"/>
      <c r="BA26" s="445"/>
      <c r="BB26" s="460"/>
      <c r="BC26" s="463"/>
      <c r="BD26" s="465"/>
      <c r="BE26" s="463"/>
      <c r="BF26" s="441"/>
      <c r="BG26" s="443"/>
      <c r="CB26" s="74" t="str">
        <f t="shared" si="5"/>
        <v/>
      </c>
      <c r="CC26" s="75">
        <f t="shared" si="6"/>
        <v>0</v>
      </c>
      <c r="CD26" s="75">
        <f t="shared" si="7"/>
        <v>0</v>
      </c>
      <c r="CE26" s="73">
        <f>IF(ISERROR(VLOOKUP($CB26,【10月】月集計表!$CB:$CD,2,FALSE))=TRUE,0,VLOOKUP($CB26,【10月】月集計表!$CB:$CD,2,FALSE))</f>
        <v>0</v>
      </c>
      <c r="CF26" s="73">
        <f>IF(ISERROR(VLOOKUP($CB26,【10月】月集計表!$CB:$CD,3,FALSE))=TRUE,0,VLOOKUP($CB26,【10月】月集計表!$CB:$CD,3,FALSE))</f>
        <v>0</v>
      </c>
    </row>
    <row r="27" spans="1:84" ht="16.5" customHeight="1">
      <c r="A27" s="318"/>
      <c r="B27" s="126"/>
      <c r="C27" s="17">
        <v>17</v>
      </c>
      <c r="D27" s="21"/>
      <c r="E27" s="129"/>
      <c r="F27" s="22"/>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66"/>
      <c r="AK27" s="145"/>
      <c r="AL27" s="20">
        <f t="shared" si="1"/>
        <v>0</v>
      </c>
      <c r="AM27" s="20">
        <f t="shared" si="2"/>
        <v>0</v>
      </c>
      <c r="AN27" s="20">
        <f t="shared" si="3"/>
        <v>0</v>
      </c>
      <c r="AO27" s="20">
        <f t="shared" si="4"/>
        <v>0</v>
      </c>
      <c r="AR27" s="354"/>
      <c r="AS27" s="378" t="str">
        <f ca="1">IF(AS25="","",IFERROR(INDEX(INDIRECT("$B$" &amp; AS25+11 &amp;  ":$F$31"),MATCH("FW1",INDIRECT("$B$" &amp; AS25+11 &amp; ":$B$31"),0),2),""))</f>
        <v/>
      </c>
      <c r="AT27" s="379"/>
      <c r="AU27" s="381" t="str">
        <f ca="1">IF(AS25="","",IFERROR(INDEX(INDIRECT("$B$" &amp; AS25+11 &amp;  ":$F$31"),MATCH("FW1",INDIRECT("$B$" &amp; AS25+11 &amp; ":$B$31"),0),5),""))</f>
        <v/>
      </c>
      <c r="AV27" s="460"/>
      <c r="AW27" s="467">
        <f t="shared" ref="AW27" si="11">IF($BN$12*90000&lt;=AV27,$BN$12*90000,AV27)</f>
        <v>0</v>
      </c>
      <c r="AX27" s="469"/>
      <c r="AY27" s="445">
        <f>IF(10000&lt;=AX27,10000,AX27)</f>
        <v>0</v>
      </c>
      <c r="AZ27" s="421"/>
      <c r="BA27" s="445">
        <f>IF(20000&lt;=AZ27,20000,AZ27)</f>
        <v>0</v>
      </c>
      <c r="BB27" s="460"/>
      <c r="BC27" s="463"/>
      <c r="BD27" s="465"/>
      <c r="BE27" s="463"/>
      <c r="BF27" s="441"/>
      <c r="BG27" s="443"/>
      <c r="CB27" s="74" t="str">
        <f t="shared" si="5"/>
        <v/>
      </c>
      <c r="CC27" s="75">
        <f t="shared" si="6"/>
        <v>0</v>
      </c>
      <c r="CD27" s="75">
        <f t="shared" si="7"/>
        <v>0</v>
      </c>
      <c r="CE27" s="73">
        <f>IF(ISERROR(VLOOKUP($CB27,【10月】月集計表!$CB:$CD,2,FALSE))=TRUE,0,VLOOKUP($CB27,【10月】月集計表!$CB:$CD,2,FALSE))</f>
        <v>0</v>
      </c>
      <c r="CF27" s="73">
        <f>IF(ISERROR(VLOOKUP($CB27,【10月】月集計表!$CB:$CD,3,FALSE))=TRUE,0,VLOOKUP($CB27,【10月】月集計表!$CB:$CD,3,FALSE))</f>
        <v>0</v>
      </c>
    </row>
    <row r="28" spans="1:84" ht="16.5" customHeight="1" thickBot="1">
      <c r="A28" s="318"/>
      <c r="B28" s="126"/>
      <c r="C28" s="17">
        <v>18</v>
      </c>
      <c r="D28" s="21"/>
      <c r="E28" s="129"/>
      <c r="F28" s="22"/>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66"/>
      <c r="AK28" s="145"/>
      <c r="AL28" s="20">
        <f t="shared" si="1"/>
        <v>0</v>
      </c>
      <c r="AM28" s="20">
        <f t="shared" si="2"/>
        <v>0</v>
      </c>
      <c r="AN28" s="20">
        <f t="shared" si="3"/>
        <v>0</v>
      </c>
      <c r="AO28" s="20">
        <f t="shared" si="4"/>
        <v>0</v>
      </c>
      <c r="AR28" s="355"/>
      <c r="AS28" s="382"/>
      <c r="AT28" s="383"/>
      <c r="AU28" s="448"/>
      <c r="AV28" s="461"/>
      <c r="AW28" s="470"/>
      <c r="AX28" s="471"/>
      <c r="AY28" s="454"/>
      <c r="AZ28" s="453"/>
      <c r="BA28" s="454"/>
      <c r="BB28" s="472"/>
      <c r="BC28" s="473"/>
      <c r="BD28" s="474"/>
      <c r="BE28" s="473"/>
      <c r="BF28" s="456"/>
      <c r="BG28" s="457"/>
      <c r="CB28" s="74" t="str">
        <f t="shared" si="5"/>
        <v/>
      </c>
      <c r="CC28" s="75">
        <f t="shared" si="6"/>
        <v>0</v>
      </c>
      <c r="CD28" s="75">
        <f t="shared" si="7"/>
        <v>0</v>
      </c>
      <c r="CE28" s="73">
        <f>IF(ISERROR(VLOOKUP($CB28,【10月】月集計表!$CB:$CD,2,FALSE))=TRUE,0,VLOOKUP($CB28,【10月】月集計表!$CB:$CD,2,FALSE))</f>
        <v>0</v>
      </c>
      <c r="CF28" s="73">
        <f>IF(ISERROR(VLOOKUP($CB28,【10月】月集計表!$CB:$CD,3,FALSE))=TRUE,0,VLOOKUP($CB28,【10月】月集計表!$CB:$CD,3,FALSE))</f>
        <v>0</v>
      </c>
    </row>
    <row r="29" spans="1:84" ht="16.5" customHeight="1">
      <c r="A29" s="318"/>
      <c r="B29" s="126"/>
      <c r="C29" s="17">
        <v>19</v>
      </c>
      <c r="D29" s="21"/>
      <c r="E29" s="129"/>
      <c r="F29" s="22"/>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66"/>
      <c r="AK29" s="145"/>
      <c r="AL29" s="20">
        <f t="shared" si="1"/>
        <v>0</v>
      </c>
      <c r="AM29" s="20">
        <f t="shared" si="2"/>
        <v>0</v>
      </c>
      <c r="AN29" s="20">
        <f t="shared" si="3"/>
        <v>0</v>
      </c>
      <c r="AO29" s="20">
        <f t="shared" si="4"/>
        <v>0</v>
      </c>
      <c r="AR29" s="353" t="s">
        <v>135</v>
      </c>
      <c r="AS29" s="356" t="str">
        <f>IFERROR(INDEX($B$11:$F$31,MATCH("FW2",$B$11:$B$31,0),2),"")</f>
        <v/>
      </c>
      <c r="AT29" s="358"/>
      <c r="AU29" s="360" t="str">
        <f>IFERROR(INDEX($B$11:$F$31,MATCH("FW2",$B$11:$B$31,0),5),"")</f>
        <v/>
      </c>
      <c r="AV29" s="417"/>
      <c r="AW29" s="479">
        <f>IF(90000&lt;=AV29,90000,AV29)</f>
        <v>0</v>
      </c>
      <c r="AX29" s="417"/>
      <c r="AY29" s="444">
        <f>IF(10000&lt;=AX29,10000,AX29)</f>
        <v>0</v>
      </c>
      <c r="AZ29" s="446"/>
      <c r="BA29" s="438"/>
      <c r="BB29" s="446"/>
      <c r="BC29" s="475"/>
      <c r="BD29" s="477"/>
      <c r="BE29" s="462"/>
      <c r="BF29" s="440"/>
      <c r="BG29" s="442"/>
      <c r="CB29" s="74" t="str">
        <f t="shared" si="5"/>
        <v/>
      </c>
      <c r="CC29" s="75">
        <f t="shared" si="6"/>
        <v>0</v>
      </c>
      <c r="CD29" s="75">
        <f t="shared" si="7"/>
        <v>0</v>
      </c>
      <c r="CE29" s="73">
        <f>IF(ISERROR(VLOOKUP($CB29,【10月】月集計表!$CB:$CD,2,FALSE))=TRUE,0,VLOOKUP($CB29,【10月】月集計表!$CB:$CD,2,FALSE))</f>
        <v>0</v>
      </c>
      <c r="CF29" s="73">
        <f>IF(ISERROR(VLOOKUP($CB29,【10月】月集計表!$CB:$CD,3,FALSE))=TRUE,0,VLOOKUP($CB29,【10月】月集計表!$CB:$CD,3,FALSE))</f>
        <v>0</v>
      </c>
    </row>
    <row r="30" spans="1:84" ht="16.5" customHeight="1" thickBot="1">
      <c r="A30" s="318"/>
      <c r="B30" s="127"/>
      <c r="C30" s="17">
        <v>20</v>
      </c>
      <c r="D30" s="59"/>
      <c r="E30" s="130"/>
      <c r="F30" s="23"/>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67"/>
      <c r="AK30" s="146"/>
      <c r="AL30" s="25">
        <f>COUNTA(G30:AK30)-COUNTIF(G30:AK30,"集")-COUNTIF(G30:AK30,"休")-COUNTIF(G30:AK30,"外")</f>
        <v>0</v>
      </c>
      <c r="AM30" s="25">
        <f t="shared" si="2"/>
        <v>0</v>
      </c>
      <c r="AN30" s="25">
        <f t="shared" si="3"/>
        <v>0</v>
      </c>
      <c r="AO30" s="25">
        <f t="shared" si="4"/>
        <v>0</v>
      </c>
      <c r="AR30" s="354"/>
      <c r="AS30" s="357"/>
      <c r="AT30" s="359"/>
      <c r="AU30" s="361"/>
      <c r="AV30" s="418"/>
      <c r="AW30" s="445"/>
      <c r="AX30" s="421"/>
      <c r="AY30" s="445"/>
      <c r="AZ30" s="447"/>
      <c r="BA30" s="439"/>
      <c r="BB30" s="447"/>
      <c r="BC30" s="476"/>
      <c r="BD30" s="478"/>
      <c r="BE30" s="463"/>
      <c r="BF30" s="441"/>
      <c r="BG30" s="443"/>
      <c r="CB30" s="74" t="str">
        <f t="shared" si="5"/>
        <v/>
      </c>
      <c r="CC30" s="75">
        <f t="shared" si="6"/>
        <v>0</v>
      </c>
      <c r="CD30" s="75">
        <f t="shared" si="7"/>
        <v>0</v>
      </c>
      <c r="CE30" s="73">
        <f>IF(ISERROR(VLOOKUP($CB30,【10月】月集計表!$CB:$CD,2,FALSE))=TRUE,0,VLOOKUP($CB30,【10月】月集計表!$CB:$CD,2,FALSE))</f>
        <v>0</v>
      </c>
      <c r="CF30" s="73">
        <f>IF(ISERROR(VLOOKUP($CB30,【10月】月集計表!$CB:$CD,3,FALSE))=TRUE,0,VLOOKUP($CB30,【10月】月集計表!$CB:$CD,3,FALSE))</f>
        <v>0</v>
      </c>
    </row>
    <row r="31" spans="1:84" ht="16.5" customHeight="1" thickBot="1">
      <c r="A31" s="384"/>
      <c r="B31" s="303" t="s">
        <v>32</v>
      </c>
      <c r="C31" s="304"/>
      <c r="D31" s="304"/>
      <c r="E31" s="304"/>
      <c r="F31" s="305"/>
      <c r="G31" s="26">
        <f>COUNTA(G11:G30)-COUNTIF(G11:G30,"外")-COUNTIF(G11:G30,"休")-COUNTIF(G11:G30,"集")</f>
        <v>0</v>
      </c>
      <c r="H31" s="26">
        <f t="shared" ref="H31:AK31" si="12">COUNTA(H11:H30)-COUNTIF(H11:H30,"外")-COUNTIF(H11:H30,"休")-COUNTIF(H11:H30,"集")</f>
        <v>0</v>
      </c>
      <c r="I31" s="26">
        <f t="shared" si="12"/>
        <v>0</v>
      </c>
      <c r="J31" s="26">
        <f t="shared" si="12"/>
        <v>0</v>
      </c>
      <c r="K31" s="26">
        <f t="shared" si="12"/>
        <v>0</v>
      </c>
      <c r="L31" s="26">
        <f t="shared" si="12"/>
        <v>0</v>
      </c>
      <c r="M31" s="26">
        <f t="shared" si="12"/>
        <v>0</v>
      </c>
      <c r="N31" s="26">
        <f t="shared" si="12"/>
        <v>0</v>
      </c>
      <c r="O31" s="26">
        <f t="shared" si="12"/>
        <v>0</v>
      </c>
      <c r="P31" s="27">
        <f t="shared" si="12"/>
        <v>0</v>
      </c>
      <c r="Q31" s="27">
        <f t="shared" si="12"/>
        <v>0</v>
      </c>
      <c r="R31" s="27">
        <f t="shared" si="12"/>
        <v>0</v>
      </c>
      <c r="S31" s="27">
        <f t="shared" si="12"/>
        <v>0</v>
      </c>
      <c r="T31" s="27">
        <f t="shared" si="12"/>
        <v>0</v>
      </c>
      <c r="U31" s="27">
        <f t="shared" si="12"/>
        <v>0</v>
      </c>
      <c r="V31" s="27">
        <f t="shared" si="12"/>
        <v>0</v>
      </c>
      <c r="W31" s="27">
        <f t="shared" si="12"/>
        <v>0</v>
      </c>
      <c r="X31" s="27">
        <f t="shared" si="12"/>
        <v>0</v>
      </c>
      <c r="Y31" s="27">
        <f t="shared" si="12"/>
        <v>0</v>
      </c>
      <c r="Z31" s="27">
        <f t="shared" si="12"/>
        <v>0</v>
      </c>
      <c r="AA31" s="27">
        <f t="shared" si="12"/>
        <v>0</v>
      </c>
      <c r="AB31" s="27">
        <f t="shared" si="12"/>
        <v>0</v>
      </c>
      <c r="AC31" s="27">
        <f t="shared" si="12"/>
        <v>0</v>
      </c>
      <c r="AD31" s="27">
        <f t="shared" si="12"/>
        <v>0</v>
      </c>
      <c r="AE31" s="27">
        <f t="shared" si="12"/>
        <v>0</v>
      </c>
      <c r="AF31" s="27">
        <f t="shared" si="12"/>
        <v>0</v>
      </c>
      <c r="AG31" s="27">
        <f t="shared" si="12"/>
        <v>0</v>
      </c>
      <c r="AH31" s="27">
        <f t="shared" si="12"/>
        <v>0</v>
      </c>
      <c r="AI31" s="28">
        <f t="shared" si="12"/>
        <v>0</v>
      </c>
      <c r="AJ31" s="68">
        <f t="shared" si="12"/>
        <v>0</v>
      </c>
      <c r="AK31" s="147">
        <f t="shared" si="12"/>
        <v>0</v>
      </c>
      <c r="AL31" s="71"/>
      <c r="AR31" s="354"/>
      <c r="AS31" s="378" t="str">
        <f ca="1">IF(AS29="","",IFERROR(INDEX(INDIRECT("$B$" &amp; AS29+11 &amp;  ":$F$31"),MATCH("FW2",INDIRECT("$B$" &amp; AS29+11 &amp; ":$B$31"),0),2),""))</f>
        <v/>
      </c>
      <c r="AT31" s="379"/>
      <c r="AU31" s="419" t="str">
        <f ca="1">IF(AS29="","",IFERROR(INDEX(INDIRECT("$B$" &amp; AS29+11 &amp;  ":$F$31"),MATCH("FW2",INDIRECT("$B$" &amp; AS29+11 &amp; ":$B$31"),0),5),""))</f>
        <v/>
      </c>
      <c r="AV31" s="421"/>
      <c r="AW31" s="445">
        <f>IF(90000&lt;=AV31,90000,AV31)</f>
        <v>0</v>
      </c>
      <c r="AX31" s="421"/>
      <c r="AY31" s="445">
        <f>IF(10000&lt;=AX31,10000,AX31)</f>
        <v>0</v>
      </c>
      <c r="AZ31" s="447"/>
      <c r="BA31" s="439"/>
      <c r="BB31" s="447"/>
      <c r="BC31" s="476"/>
      <c r="BD31" s="478"/>
      <c r="BE31" s="463"/>
      <c r="BF31" s="441"/>
      <c r="BG31" s="443"/>
    </row>
    <row r="32" spans="1:84" ht="18" customHeight="1" thickBot="1">
      <c r="A32" s="306" t="s">
        <v>33</v>
      </c>
      <c r="B32" s="304"/>
      <c r="C32" s="304"/>
      <c r="D32" s="304"/>
      <c r="E32" s="304"/>
      <c r="F32" s="305"/>
      <c r="G32" s="29">
        <f>IF(AND(G50&gt;=3,G31&gt;=5),1,0)+IF(AND(G50&gt;=2,G31&gt;=3),1,0)+IF(AND(G50&gt;=1,G31&gt;=1),1,0)</f>
        <v>0</v>
      </c>
      <c r="H32" s="29">
        <f t="shared" ref="H32:AK32" si="13">IF(AND(H50&gt;=3,H31&gt;=5),1,0)+IF(AND(H50&gt;=2,H31&gt;=3),1,0)++IF(AND(H50&gt;=1,H31&gt;=1),1,0)</f>
        <v>0</v>
      </c>
      <c r="I32" s="29">
        <f t="shared" si="13"/>
        <v>0</v>
      </c>
      <c r="J32" s="29">
        <f t="shared" si="13"/>
        <v>0</v>
      </c>
      <c r="K32" s="29">
        <f t="shared" si="13"/>
        <v>0</v>
      </c>
      <c r="L32" s="29">
        <f t="shared" si="13"/>
        <v>0</v>
      </c>
      <c r="M32" s="29">
        <f t="shared" si="13"/>
        <v>0</v>
      </c>
      <c r="N32" s="29">
        <f t="shared" si="13"/>
        <v>0</v>
      </c>
      <c r="O32" s="29">
        <f t="shared" si="13"/>
        <v>0</v>
      </c>
      <c r="P32" s="28">
        <f t="shared" si="13"/>
        <v>0</v>
      </c>
      <c r="Q32" s="28">
        <f t="shared" si="13"/>
        <v>0</v>
      </c>
      <c r="R32" s="28">
        <f t="shared" si="13"/>
        <v>0</v>
      </c>
      <c r="S32" s="28">
        <f t="shared" si="13"/>
        <v>0</v>
      </c>
      <c r="T32" s="28">
        <f t="shared" si="13"/>
        <v>0</v>
      </c>
      <c r="U32" s="28">
        <f t="shared" si="13"/>
        <v>0</v>
      </c>
      <c r="V32" s="28">
        <f t="shared" si="13"/>
        <v>0</v>
      </c>
      <c r="W32" s="28">
        <f t="shared" si="13"/>
        <v>0</v>
      </c>
      <c r="X32" s="28">
        <f t="shared" si="13"/>
        <v>0</v>
      </c>
      <c r="Y32" s="28">
        <f t="shared" si="13"/>
        <v>0</v>
      </c>
      <c r="Z32" s="28">
        <f t="shared" si="13"/>
        <v>0</v>
      </c>
      <c r="AA32" s="28">
        <f t="shared" si="13"/>
        <v>0</v>
      </c>
      <c r="AB32" s="28">
        <f t="shared" si="13"/>
        <v>0</v>
      </c>
      <c r="AC32" s="28">
        <f t="shared" si="13"/>
        <v>0</v>
      </c>
      <c r="AD32" s="28">
        <f t="shared" si="13"/>
        <v>0</v>
      </c>
      <c r="AE32" s="28">
        <f t="shared" si="13"/>
        <v>0</v>
      </c>
      <c r="AF32" s="28">
        <f t="shared" si="13"/>
        <v>0</v>
      </c>
      <c r="AG32" s="28">
        <f t="shared" si="13"/>
        <v>0</v>
      </c>
      <c r="AH32" s="28">
        <f t="shared" si="13"/>
        <v>0</v>
      </c>
      <c r="AI32" s="28">
        <f t="shared" si="13"/>
        <v>0</v>
      </c>
      <c r="AJ32" s="68">
        <f t="shared" si="13"/>
        <v>0</v>
      </c>
      <c r="AK32" s="147">
        <f t="shared" si="13"/>
        <v>0</v>
      </c>
      <c r="AL32" s="71"/>
      <c r="AP32" s="10"/>
      <c r="AQ32" s="10"/>
      <c r="AR32" s="354"/>
      <c r="AS32" s="378"/>
      <c r="AT32" s="380"/>
      <c r="AU32" s="420"/>
      <c r="AV32" s="418"/>
      <c r="AW32" s="445"/>
      <c r="AX32" s="421"/>
      <c r="AY32" s="445"/>
      <c r="AZ32" s="447"/>
      <c r="BA32" s="439"/>
      <c r="BB32" s="447"/>
      <c r="BC32" s="476"/>
      <c r="BD32" s="478"/>
      <c r="BE32" s="463"/>
      <c r="BF32" s="441"/>
      <c r="BG32" s="443"/>
    </row>
    <row r="33" spans="1:84" ht="16.5" customHeight="1" thickBot="1">
      <c r="A33" s="306" t="s">
        <v>34</v>
      </c>
      <c r="B33" s="304"/>
      <c r="C33" s="304"/>
      <c r="D33" s="304"/>
      <c r="E33" s="304"/>
      <c r="F33" s="305"/>
      <c r="G33" s="30"/>
      <c r="H33" s="30"/>
      <c r="I33" s="30"/>
      <c r="J33" s="30"/>
      <c r="K33" s="30"/>
      <c r="L33" s="30"/>
      <c r="M33" s="30"/>
      <c r="N33" s="30"/>
      <c r="O33" s="30"/>
      <c r="P33" s="31"/>
      <c r="Q33" s="31"/>
      <c r="R33" s="31"/>
      <c r="S33" s="31"/>
      <c r="T33" s="31"/>
      <c r="U33" s="31"/>
      <c r="V33" s="31"/>
      <c r="W33" s="31"/>
      <c r="X33" s="31"/>
      <c r="Y33" s="31"/>
      <c r="Z33" s="31"/>
      <c r="AA33" s="31"/>
      <c r="AB33" s="31"/>
      <c r="AC33" s="31"/>
      <c r="AD33" s="31"/>
      <c r="AE33" s="31"/>
      <c r="AF33" s="31"/>
      <c r="AG33" s="31"/>
      <c r="AH33" s="31"/>
      <c r="AI33" s="31"/>
      <c r="AJ33" s="69"/>
      <c r="AK33" s="147"/>
      <c r="AL33" s="71"/>
      <c r="AP33" s="10"/>
      <c r="AQ33" s="10"/>
      <c r="AR33" s="354"/>
      <c r="AS33" s="378" t="str">
        <f ca="1">IF(AS31="","",IFERROR(INDEX(INDIRECT("$B$" &amp; AS31+11 &amp;  ":$F$31"),MATCH("FW2",INDIRECT("$B$" &amp; AS31+11 &amp; ":$B$31"),0),2),""))</f>
        <v/>
      </c>
      <c r="AT33" s="379"/>
      <c r="AU33" s="381" t="str">
        <f ca="1">IF(AS31="","",IFERROR(INDEX(INDIRECT("$B$" &amp; AS31+11 &amp;  ":$F$31"),MATCH("FW2",INDIRECT("$B$" &amp; AS31+11 &amp; ":$B$31"),0),5),""))</f>
        <v/>
      </c>
      <c r="AV33" s="421"/>
      <c r="AW33" s="445">
        <f>IF(90000&lt;=AV33,90000,AV33)</f>
        <v>0</v>
      </c>
      <c r="AX33" s="421"/>
      <c r="AY33" s="445">
        <f>IF(10000&lt;=AX33,10000,AX33)</f>
        <v>0</v>
      </c>
      <c r="AZ33" s="447"/>
      <c r="BA33" s="439"/>
      <c r="BB33" s="447"/>
      <c r="BC33" s="476"/>
      <c r="BD33" s="478"/>
      <c r="BE33" s="463"/>
      <c r="BF33" s="441"/>
      <c r="BG33" s="443"/>
    </row>
    <row r="34" spans="1:84" ht="16.5" customHeight="1" thickBot="1">
      <c r="AO34" s="32"/>
      <c r="AP34" s="10"/>
      <c r="AQ34" s="10"/>
      <c r="AR34" s="354"/>
      <c r="AS34" s="378"/>
      <c r="AT34" s="380"/>
      <c r="AU34" s="361"/>
      <c r="AV34" s="418"/>
      <c r="AW34" s="445"/>
      <c r="AX34" s="421"/>
      <c r="AY34" s="445"/>
      <c r="AZ34" s="447"/>
      <c r="BA34" s="439"/>
      <c r="BB34" s="447"/>
      <c r="BC34" s="476"/>
      <c r="BD34" s="478"/>
      <c r="BE34" s="463"/>
      <c r="BF34" s="441"/>
      <c r="BG34" s="443"/>
      <c r="CB34" s="4"/>
      <c r="CC34" s="4"/>
      <c r="CD34" s="4"/>
      <c r="CE34" s="4"/>
      <c r="CF34" s="4"/>
    </row>
    <row r="35" spans="1:84" ht="20.100000000000001" customHeight="1">
      <c r="A35" s="362" t="s">
        <v>4</v>
      </c>
      <c r="B35" s="363"/>
      <c r="C35" s="366" t="s">
        <v>5</v>
      </c>
      <c r="D35" s="367"/>
      <c r="E35" s="301" t="s">
        <v>110</v>
      </c>
      <c r="F35" s="370" t="s">
        <v>7</v>
      </c>
      <c r="G35" s="372" t="s">
        <v>35</v>
      </c>
      <c r="H35" s="373"/>
      <c r="I35" s="373"/>
      <c r="J35" s="373"/>
      <c r="K35" s="373"/>
      <c r="L35" s="373"/>
      <c r="M35" s="373"/>
      <c r="N35" s="373"/>
      <c r="O35" s="373"/>
      <c r="P35" s="373"/>
      <c r="Q35" s="373"/>
      <c r="R35" s="373"/>
      <c r="S35" s="373"/>
      <c r="T35" s="373"/>
      <c r="U35" s="373"/>
      <c r="V35" s="373"/>
      <c r="W35" s="373"/>
      <c r="X35" s="373"/>
      <c r="Y35" s="373"/>
      <c r="Z35" s="373"/>
      <c r="AA35" s="373"/>
      <c r="AB35" s="373"/>
      <c r="AC35" s="373"/>
      <c r="AD35" s="373"/>
      <c r="AE35" s="373"/>
      <c r="AF35" s="373"/>
      <c r="AG35" s="373"/>
      <c r="AH35" s="373"/>
      <c r="AI35" s="373"/>
      <c r="AJ35" s="373"/>
      <c r="AK35" s="374"/>
      <c r="AL35" s="33" t="s">
        <v>36</v>
      </c>
      <c r="AM35" s="34" t="s">
        <v>37</v>
      </c>
      <c r="AN35" s="34" t="s">
        <v>38</v>
      </c>
      <c r="AO35" s="35" t="s">
        <v>39</v>
      </c>
      <c r="AR35" s="354"/>
      <c r="AS35" s="378" t="str">
        <f ca="1">IF(AS33="","",IFERROR(INDEX(INDIRECT("$B$" &amp; AS33+11 &amp;  ":$F$31"),MATCH("FW2",INDIRECT("$B$" &amp; AS33+11 &amp; ":$B$31"),0),2),""))</f>
        <v/>
      </c>
      <c r="AT35" s="379"/>
      <c r="AU35" s="381" t="str">
        <f ca="1">IF(AS33="","",IFERROR(INDEX(INDIRECT("$B$" &amp; AS33+11 &amp;  ":$F$31"),MATCH("FW2",INDIRECT("$B$" &amp; AS33+11 &amp; ":$B$31"),0),5),""))</f>
        <v/>
      </c>
      <c r="AV35" s="421"/>
      <c r="AW35" s="445">
        <f>IF(90000&lt;=AV35,90000,AV35)</f>
        <v>0</v>
      </c>
      <c r="AX35" s="421"/>
      <c r="AY35" s="445">
        <f>IF(10000&lt;=AX35,10000,AX35)</f>
        <v>0</v>
      </c>
      <c r="AZ35" s="447"/>
      <c r="BA35" s="439"/>
      <c r="BB35" s="447"/>
      <c r="BC35" s="476"/>
      <c r="BD35" s="478"/>
      <c r="BE35" s="463"/>
      <c r="BF35" s="441"/>
      <c r="BG35" s="443"/>
      <c r="CB35" s="4"/>
      <c r="CC35" s="4"/>
      <c r="CD35" s="4"/>
      <c r="CE35" s="4"/>
      <c r="CF35" s="4"/>
    </row>
    <row r="36" spans="1:84" ht="20.100000000000001" customHeight="1">
      <c r="A36" s="364"/>
      <c r="B36" s="365"/>
      <c r="C36" s="368"/>
      <c r="D36" s="369"/>
      <c r="E36" s="302"/>
      <c r="F36" s="371"/>
      <c r="G36" s="36">
        <f>日付!B10</f>
        <v>45962</v>
      </c>
      <c r="H36" s="36">
        <f>日付!C10</f>
        <v>45963</v>
      </c>
      <c r="I36" s="36">
        <f>日付!D10</f>
        <v>45964</v>
      </c>
      <c r="J36" s="36">
        <f>日付!E10</f>
        <v>45965</v>
      </c>
      <c r="K36" s="36">
        <f>日付!F10</f>
        <v>45966</v>
      </c>
      <c r="L36" s="36">
        <f>日付!G10</f>
        <v>45967</v>
      </c>
      <c r="M36" s="36">
        <f>日付!H10</f>
        <v>45968</v>
      </c>
      <c r="N36" s="36">
        <f>日付!I10</f>
        <v>45969</v>
      </c>
      <c r="O36" s="36">
        <f>日付!J10</f>
        <v>45970</v>
      </c>
      <c r="P36" s="36">
        <f>日付!K10</f>
        <v>45971</v>
      </c>
      <c r="Q36" s="36">
        <f>日付!L10</f>
        <v>45972</v>
      </c>
      <c r="R36" s="36">
        <f>日付!M10</f>
        <v>45973</v>
      </c>
      <c r="S36" s="36">
        <f>日付!N10</f>
        <v>45974</v>
      </c>
      <c r="T36" s="36">
        <f>日付!O10</f>
        <v>45975</v>
      </c>
      <c r="U36" s="36">
        <f>日付!P10</f>
        <v>45976</v>
      </c>
      <c r="V36" s="36">
        <f>日付!Q10</f>
        <v>45977</v>
      </c>
      <c r="W36" s="36">
        <f>日付!R10</f>
        <v>45978</v>
      </c>
      <c r="X36" s="36">
        <f>日付!S10</f>
        <v>45979</v>
      </c>
      <c r="Y36" s="36">
        <f>日付!T10</f>
        <v>45980</v>
      </c>
      <c r="Z36" s="36">
        <f>日付!U10</f>
        <v>45981</v>
      </c>
      <c r="AA36" s="36">
        <f>日付!V10</f>
        <v>45982</v>
      </c>
      <c r="AB36" s="36">
        <f>日付!W10</f>
        <v>45983</v>
      </c>
      <c r="AC36" s="36">
        <f>日付!X10</f>
        <v>45984</v>
      </c>
      <c r="AD36" s="36">
        <f>日付!Y10</f>
        <v>45985</v>
      </c>
      <c r="AE36" s="36">
        <f>日付!Z10</f>
        <v>45986</v>
      </c>
      <c r="AF36" s="36">
        <f>日付!AA10</f>
        <v>45987</v>
      </c>
      <c r="AG36" s="36">
        <f>日付!AB10</f>
        <v>45988</v>
      </c>
      <c r="AH36" s="36">
        <f>日付!AC10</f>
        <v>45989</v>
      </c>
      <c r="AI36" s="36">
        <f>日付!AD10</f>
        <v>45990</v>
      </c>
      <c r="AJ36" s="36">
        <f>日付!AE10</f>
        <v>45991</v>
      </c>
      <c r="AK36" s="208"/>
      <c r="AL36" s="375" t="s">
        <v>40</v>
      </c>
      <c r="AM36" s="307" t="s">
        <v>41</v>
      </c>
      <c r="AN36" s="310">
        <f>COUNTIF($G$32:$AK$32,1)+COUNTIF($G$32:$AK$32,2)+COUNTIF($G$32:$AK$32,3)</f>
        <v>0</v>
      </c>
      <c r="AO36" s="313">
        <f>AN36+【10月】月集計表!AO36</f>
        <v>0</v>
      </c>
      <c r="AR36" s="354"/>
      <c r="AS36" s="378"/>
      <c r="AT36" s="380"/>
      <c r="AU36" s="361"/>
      <c r="AV36" s="418"/>
      <c r="AW36" s="445"/>
      <c r="AX36" s="421"/>
      <c r="AY36" s="445"/>
      <c r="AZ36" s="447"/>
      <c r="BA36" s="439"/>
      <c r="BB36" s="447"/>
      <c r="BC36" s="476"/>
      <c r="BD36" s="478"/>
      <c r="BE36" s="463"/>
      <c r="BF36" s="441"/>
      <c r="BG36" s="443"/>
      <c r="CB36" s="4"/>
      <c r="CC36" s="4"/>
      <c r="CD36" s="4"/>
      <c r="CE36" s="4"/>
      <c r="CF36" s="4"/>
    </row>
    <row r="37" spans="1:84" ht="16.5" customHeight="1">
      <c r="A37" s="316" t="s">
        <v>42</v>
      </c>
      <c r="B37" s="317"/>
      <c r="C37" s="322">
        <v>1</v>
      </c>
      <c r="D37" s="323"/>
      <c r="E37" s="60"/>
      <c r="F37" s="37"/>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148"/>
      <c r="AL37" s="376"/>
      <c r="AM37" s="308"/>
      <c r="AN37" s="311"/>
      <c r="AO37" s="314"/>
      <c r="AR37" s="354"/>
      <c r="AS37" s="378" t="str">
        <f ca="1">IF(AS35="","",IFERROR(INDEX(INDIRECT("$B$" &amp; AS35+11 &amp;  ":$F$31"),MATCH("FW2",INDIRECT("$B$" &amp; AS35+11 &amp; ":$B$31"),0),2),""))</f>
        <v/>
      </c>
      <c r="AT37" s="379"/>
      <c r="AU37" s="381" t="str">
        <f ca="1">IF(AS35="","",IFERROR(INDEX(INDIRECT("$B$" &amp; AS35+11 &amp;  ":$F$31"),MATCH("FW2",INDIRECT("$B$" &amp; AS35+11 &amp; ":$B$31"),0),5),""))</f>
        <v/>
      </c>
      <c r="AV37" s="421"/>
      <c r="AW37" s="445">
        <f>IF(90000&lt;=AV37,90000,AV37)</f>
        <v>0</v>
      </c>
      <c r="AX37" s="421"/>
      <c r="AY37" s="445">
        <f>IF(10000&lt;=AX37,10000,AX37)</f>
        <v>0</v>
      </c>
      <c r="AZ37" s="447"/>
      <c r="BA37" s="439"/>
      <c r="BB37" s="447"/>
      <c r="BC37" s="476"/>
      <c r="BD37" s="478"/>
      <c r="BE37" s="463"/>
      <c r="BF37" s="441"/>
      <c r="BG37" s="443"/>
      <c r="CB37" s="4"/>
      <c r="CC37" s="4"/>
      <c r="CD37" s="4"/>
      <c r="CE37" s="4"/>
      <c r="CF37" s="4"/>
    </row>
    <row r="38" spans="1:84" ht="16.5" customHeight="1" thickBot="1">
      <c r="A38" s="318"/>
      <c r="B38" s="319"/>
      <c r="C38" s="324">
        <v>2</v>
      </c>
      <c r="D38" s="325"/>
      <c r="E38" s="61"/>
      <c r="F38" s="18"/>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149"/>
      <c r="AL38" s="376"/>
      <c r="AM38" s="309"/>
      <c r="AN38" s="312"/>
      <c r="AO38" s="315"/>
      <c r="AR38" s="355"/>
      <c r="AS38" s="382"/>
      <c r="AT38" s="383"/>
      <c r="AU38" s="448"/>
      <c r="AV38" s="449"/>
      <c r="AW38" s="454"/>
      <c r="AX38" s="453"/>
      <c r="AY38" s="454"/>
      <c r="AZ38" s="451"/>
      <c r="BA38" s="452"/>
      <c r="BB38" s="451"/>
      <c r="BC38" s="481"/>
      <c r="BD38" s="480"/>
      <c r="BE38" s="473"/>
      <c r="BF38" s="456"/>
      <c r="BG38" s="457"/>
      <c r="CB38" s="4"/>
      <c r="CC38" s="4"/>
      <c r="CD38" s="4"/>
      <c r="CE38" s="4"/>
      <c r="CF38" s="4"/>
    </row>
    <row r="39" spans="1:84" ht="16.5" customHeight="1">
      <c r="A39" s="318"/>
      <c r="B39" s="319"/>
      <c r="C39" s="324">
        <v>3</v>
      </c>
      <c r="D39" s="325"/>
      <c r="E39" s="61"/>
      <c r="F39" s="18"/>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149"/>
      <c r="AL39" s="376"/>
      <c r="AM39" s="307" t="s">
        <v>44</v>
      </c>
      <c r="AN39" s="310">
        <f>COUNTIF($G$32:$AK$32,2)+COUNTIF($G$32:$AK$32,3)</f>
        <v>0</v>
      </c>
      <c r="AO39" s="313">
        <f>AN39+【10月】月集計表!AO39</f>
        <v>0</v>
      </c>
      <c r="AR39" s="353" t="s">
        <v>136</v>
      </c>
      <c r="AS39" s="356" t="str">
        <f>IFERROR(INDEX($B$11:$F$31,MATCH("FW3",$B$11:$B$31,0),2),"")</f>
        <v/>
      </c>
      <c r="AT39" s="358"/>
      <c r="AU39" s="360" t="str">
        <f>IFERROR(INDEX($B$11:$F$31,MATCH("FW3",$B$11:$B$31,0),5),"")</f>
        <v/>
      </c>
      <c r="AV39" s="417"/>
      <c r="AW39" s="444">
        <f>IF(90000&lt;=AV39,90000,AV39)</f>
        <v>0</v>
      </c>
      <c r="AX39" s="417"/>
      <c r="AY39" s="444">
        <f>IF(10000&lt;=AX39,10000,AX39)</f>
        <v>0</v>
      </c>
      <c r="AZ39" s="446"/>
      <c r="BA39" s="438"/>
      <c r="BB39" s="446"/>
      <c r="BC39" s="482"/>
      <c r="BD39" s="477"/>
      <c r="BE39" s="462"/>
      <c r="BF39" s="440"/>
      <c r="BG39" s="442"/>
      <c r="CB39" s="4"/>
      <c r="CC39" s="4"/>
      <c r="CD39" s="4"/>
      <c r="CE39" s="4"/>
      <c r="CF39" s="4"/>
    </row>
    <row r="40" spans="1:84" ht="16.5" customHeight="1">
      <c r="A40" s="318"/>
      <c r="B40" s="319"/>
      <c r="C40" s="324">
        <v>4</v>
      </c>
      <c r="D40" s="325"/>
      <c r="E40" s="61"/>
      <c r="F40" s="22"/>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50"/>
      <c r="AL40" s="376"/>
      <c r="AM40" s="308"/>
      <c r="AN40" s="311"/>
      <c r="AO40" s="528"/>
      <c r="AR40" s="354"/>
      <c r="AS40" s="357"/>
      <c r="AT40" s="359"/>
      <c r="AU40" s="361"/>
      <c r="AV40" s="418"/>
      <c r="AW40" s="445"/>
      <c r="AX40" s="421"/>
      <c r="AY40" s="445"/>
      <c r="AZ40" s="447"/>
      <c r="BA40" s="439"/>
      <c r="BB40" s="447"/>
      <c r="BC40" s="476"/>
      <c r="BD40" s="478"/>
      <c r="BE40" s="463"/>
      <c r="BF40" s="441"/>
      <c r="BG40" s="443"/>
      <c r="CB40" s="4"/>
      <c r="CC40" s="4"/>
      <c r="CD40" s="4"/>
      <c r="CE40" s="4"/>
      <c r="CF40" s="4"/>
    </row>
    <row r="41" spans="1:84" ht="16.5" customHeight="1">
      <c r="A41" s="318"/>
      <c r="B41" s="319"/>
      <c r="C41" s="324">
        <v>5</v>
      </c>
      <c r="D41" s="325"/>
      <c r="E41" s="61"/>
      <c r="F41" s="22"/>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50"/>
      <c r="AL41" s="376"/>
      <c r="AM41" s="309"/>
      <c r="AN41" s="312"/>
      <c r="AO41" s="529"/>
      <c r="AR41" s="354"/>
      <c r="AS41" s="378" t="str">
        <f ca="1">IF(AS39="","",IFERROR(INDEX(INDIRECT("$B$" &amp; AS39+11 &amp;  ":$F$31"),MATCH("FW3",INDIRECT("$B$" &amp; AS39+11 &amp; ":$B$31"),0),2),""))</f>
        <v/>
      </c>
      <c r="AT41" s="379"/>
      <c r="AU41" s="419" t="str">
        <f ca="1">IF(AS39="","",IFERROR(INDEX(INDIRECT("$B$" &amp; AS39+11 &amp;  ":$F$31"),MATCH("FW3",INDIRECT("$B$" &amp; AS39+11 &amp; ":$B$31"),0),5),""))</f>
        <v/>
      </c>
      <c r="AV41" s="421"/>
      <c r="AW41" s="445">
        <f>IF(90000&lt;=AV41,90000,AV41)</f>
        <v>0</v>
      </c>
      <c r="AX41" s="421"/>
      <c r="AY41" s="445">
        <f>IF(10000&lt;=AX41,10000,AX41)</f>
        <v>0</v>
      </c>
      <c r="AZ41" s="447"/>
      <c r="BA41" s="439"/>
      <c r="BB41" s="447"/>
      <c r="BC41" s="476"/>
      <c r="BD41" s="478"/>
      <c r="BE41" s="463"/>
      <c r="BF41" s="441"/>
      <c r="BG41" s="443"/>
      <c r="CB41" s="4"/>
      <c r="CC41" s="4"/>
      <c r="CD41" s="4"/>
      <c r="CE41" s="4"/>
      <c r="CF41" s="4"/>
    </row>
    <row r="42" spans="1:84" ht="16.5" customHeight="1">
      <c r="A42" s="318"/>
      <c r="B42" s="319"/>
      <c r="C42" s="324">
        <v>6</v>
      </c>
      <c r="D42" s="325"/>
      <c r="E42" s="61"/>
      <c r="F42" s="22"/>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50"/>
      <c r="AL42" s="376"/>
      <c r="AM42" s="307" t="s">
        <v>51</v>
      </c>
      <c r="AN42" s="310">
        <f>COUNTIF($G$32:$AK$32,3)</f>
        <v>0</v>
      </c>
      <c r="AO42" s="313">
        <f>AN42+【10月】月集計表!AO42</f>
        <v>0</v>
      </c>
      <c r="AR42" s="354"/>
      <c r="AS42" s="378"/>
      <c r="AT42" s="380"/>
      <c r="AU42" s="420"/>
      <c r="AV42" s="418"/>
      <c r="AW42" s="445"/>
      <c r="AX42" s="421"/>
      <c r="AY42" s="445"/>
      <c r="AZ42" s="447"/>
      <c r="BA42" s="439"/>
      <c r="BB42" s="447"/>
      <c r="BC42" s="476"/>
      <c r="BD42" s="478"/>
      <c r="BE42" s="463"/>
      <c r="BF42" s="441"/>
      <c r="BG42" s="443"/>
      <c r="CB42" s="4"/>
      <c r="CC42" s="4"/>
      <c r="CD42" s="4"/>
      <c r="CE42" s="4"/>
      <c r="CF42" s="4"/>
    </row>
    <row r="43" spans="1:84" ht="16.5" customHeight="1">
      <c r="A43" s="318"/>
      <c r="B43" s="319"/>
      <c r="C43" s="324">
        <v>7</v>
      </c>
      <c r="D43" s="325"/>
      <c r="E43" s="61"/>
      <c r="F43" s="22"/>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50"/>
      <c r="AL43" s="376"/>
      <c r="AM43" s="308"/>
      <c r="AN43" s="311"/>
      <c r="AO43" s="314"/>
      <c r="AR43" s="354"/>
      <c r="AS43" s="378" t="str">
        <f ca="1">IF(AS41="","",IFERROR(INDEX(INDIRECT("$B$" &amp; AS41+11 &amp;  ":$F$31"),MATCH("FW3",INDIRECT("$B$" &amp; AS41+11 &amp; ":$B$31"),0),2),""))</f>
        <v/>
      </c>
      <c r="AT43" s="379"/>
      <c r="AU43" s="381" t="str">
        <f ca="1">IF(AS41="","",IFERROR(INDEX(INDIRECT("$B$" &amp; AS41+11 &amp;  ":$F$31"),MATCH("FW3",INDIRECT("$B$" &amp; AS41+11 &amp; ":$B$31"),0),5),""))</f>
        <v/>
      </c>
      <c r="AV43" s="421"/>
      <c r="AW43" s="445">
        <f>IF(90000&lt;=AV43,90000,AV43)</f>
        <v>0</v>
      </c>
      <c r="AX43" s="421"/>
      <c r="AY43" s="445">
        <f>IF(10000&lt;=AX43,10000,AX43)</f>
        <v>0</v>
      </c>
      <c r="AZ43" s="447"/>
      <c r="BA43" s="439"/>
      <c r="BB43" s="447"/>
      <c r="BC43" s="476"/>
      <c r="BD43" s="478"/>
      <c r="BE43" s="463"/>
      <c r="BF43" s="441"/>
      <c r="BG43" s="443"/>
      <c r="CB43" s="4"/>
      <c r="CC43" s="4"/>
      <c r="CD43" s="4"/>
      <c r="CE43" s="4"/>
      <c r="CF43" s="4"/>
    </row>
    <row r="44" spans="1:84" ht="17.25" customHeight="1">
      <c r="A44" s="318"/>
      <c r="B44" s="319"/>
      <c r="C44" s="324">
        <v>8</v>
      </c>
      <c r="D44" s="325"/>
      <c r="E44" s="61"/>
      <c r="F44" s="22"/>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50"/>
      <c r="AL44" s="376"/>
      <c r="AM44" s="309"/>
      <c r="AN44" s="312"/>
      <c r="AO44" s="315"/>
      <c r="AR44" s="354"/>
      <c r="AS44" s="378"/>
      <c r="AT44" s="380"/>
      <c r="AU44" s="361"/>
      <c r="AV44" s="418"/>
      <c r="AW44" s="445"/>
      <c r="AX44" s="421"/>
      <c r="AY44" s="445"/>
      <c r="AZ44" s="447"/>
      <c r="BA44" s="439"/>
      <c r="BB44" s="447"/>
      <c r="BC44" s="476"/>
      <c r="BD44" s="478"/>
      <c r="BE44" s="463"/>
      <c r="BF44" s="441"/>
      <c r="BG44" s="443"/>
      <c r="CB44" s="4"/>
      <c r="CC44" s="4"/>
      <c r="CD44" s="4"/>
      <c r="CE44" s="4"/>
      <c r="CF44" s="4"/>
    </row>
    <row r="45" spans="1:84" ht="17.25" customHeight="1">
      <c r="A45" s="318"/>
      <c r="B45" s="319"/>
      <c r="C45" s="324">
        <v>9</v>
      </c>
      <c r="D45" s="325"/>
      <c r="E45" s="61"/>
      <c r="F45" s="22"/>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151"/>
      <c r="AL45" s="376"/>
      <c r="AM45" s="307" t="s">
        <v>52</v>
      </c>
      <c r="AN45" s="338">
        <f>SUM(AN36:AN44)</f>
        <v>0</v>
      </c>
      <c r="AO45" s="341">
        <f>SUM(AO36:AO44)</f>
        <v>0</v>
      </c>
      <c r="AR45" s="354"/>
      <c r="AS45" s="378" t="str">
        <f ca="1">IF(AS43="","",IFERROR(INDEX(INDIRECT("$B$" &amp; AS43+11 &amp;  ":$F$31"),MATCH("FW3",INDIRECT("$B$" &amp; AS43+11 &amp; ":$B$31"),0),2),""))</f>
        <v/>
      </c>
      <c r="AT45" s="379"/>
      <c r="AU45" s="381" t="str">
        <f ca="1">IF(AS43="","",IFERROR(INDEX(INDIRECT("$B$" &amp; AS43+11 &amp;  ":$F$31"),MATCH("FW3",INDIRECT("$B$" &amp; AS43+11 &amp; ":$B$31"),0),5),""))</f>
        <v/>
      </c>
      <c r="AV45" s="421"/>
      <c r="AW45" s="445">
        <f>IF(90000&lt;=AV45,90000,AV45)</f>
        <v>0</v>
      </c>
      <c r="AX45" s="421"/>
      <c r="AY45" s="445">
        <f>IF(10000&lt;=AX45,10000,AX45)</f>
        <v>0</v>
      </c>
      <c r="AZ45" s="447"/>
      <c r="BA45" s="439"/>
      <c r="BB45" s="447"/>
      <c r="BC45" s="476"/>
      <c r="BD45" s="478"/>
      <c r="BE45" s="463"/>
      <c r="BF45" s="441"/>
      <c r="BG45" s="443"/>
      <c r="CB45" s="4"/>
      <c r="CC45" s="4"/>
      <c r="CD45" s="4"/>
      <c r="CE45" s="4"/>
      <c r="CF45" s="4"/>
    </row>
    <row r="46" spans="1:84" ht="17.25" customHeight="1">
      <c r="A46" s="318"/>
      <c r="B46" s="319"/>
      <c r="C46" s="324">
        <v>10</v>
      </c>
      <c r="D46" s="325"/>
      <c r="E46" s="61"/>
      <c r="F46" s="22"/>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151"/>
      <c r="AL46" s="376"/>
      <c r="AM46" s="308"/>
      <c r="AN46" s="339"/>
      <c r="AO46" s="342"/>
      <c r="AR46" s="354"/>
      <c r="AS46" s="378"/>
      <c r="AT46" s="380"/>
      <c r="AU46" s="361"/>
      <c r="AV46" s="418"/>
      <c r="AW46" s="445"/>
      <c r="AX46" s="421"/>
      <c r="AY46" s="445"/>
      <c r="AZ46" s="447"/>
      <c r="BA46" s="439"/>
      <c r="BB46" s="447"/>
      <c r="BC46" s="476"/>
      <c r="BD46" s="478"/>
      <c r="BE46" s="463"/>
      <c r="BF46" s="441"/>
      <c r="BG46" s="443"/>
      <c r="CB46" s="4"/>
      <c r="CC46" s="4"/>
      <c r="CD46" s="4"/>
      <c r="CE46" s="4"/>
      <c r="CF46" s="4"/>
    </row>
    <row r="47" spans="1:84" ht="17.25" customHeight="1" thickBot="1">
      <c r="A47" s="318"/>
      <c r="B47" s="319"/>
      <c r="C47" s="324">
        <v>11</v>
      </c>
      <c r="D47" s="325"/>
      <c r="E47" s="61"/>
      <c r="F47" s="22"/>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151"/>
      <c r="AL47" s="377"/>
      <c r="AM47" s="337"/>
      <c r="AN47" s="340"/>
      <c r="AO47" s="343"/>
      <c r="AR47" s="354"/>
      <c r="AS47" s="378" t="str">
        <f ca="1">IF(AS45="","",IFERROR(INDEX(INDIRECT("$B$" &amp; AS45+11 &amp;  ":$F$31"),MATCH("FW3",INDIRECT("$B$" &amp; AS45+11 &amp; ":$B$31"),0),2),""))</f>
        <v/>
      </c>
      <c r="AT47" s="379"/>
      <c r="AU47" s="381" t="str">
        <f ca="1">IF(AS45="","",IFERROR(INDEX(INDIRECT("$B$" &amp; AS45+11 &amp;  ":$F$31"),MATCH("FW3",INDIRECT("$B$" &amp; AS45+11 &amp; ":$B$31"),0),5),""))</f>
        <v/>
      </c>
      <c r="AV47" s="421"/>
      <c r="AW47" s="445">
        <f>IF(90000&lt;=AV47,90000,AV47)</f>
        <v>0</v>
      </c>
      <c r="AX47" s="421"/>
      <c r="AY47" s="445">
        <f>IF(10000&lt;=AX47,10000,AX47)</f>
        <v>0</v>
      </c>
      <c r="AZ47" s="447"/>
      <c r="BA47" s="439"/>
      <c r="BB47" s="447"/>
      <c r="BC47" s="476"/>
      <c r="BD47" s="478"/>
      <c r="BE47" s="463"/>
      <c r="BF47" s="441"/>
      <c r="BG47" s="443"/>
    </row>
    <row r="48" spans="1:84" ht="17.25" customHeight="1" thickBot="1">
      <c r="A48" s="318"/>
      <c r="B48" s="319"/>
      <c r="C48" s="324">
        <v>12</v>
      </c>
      <c r="D48" s="325"/>
      <c r="E48" s="61"/>
      <c r="F48" s="22"/>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151"/>
      <c r="AL48" s="63"/>
      <c r="AM48" s="41"/>
      <c r="AN48" s="42"/>
      <c r="AO48" s="43"/>
      <c r="AP48" s="43"/>
      <c r="AQ48" s="43"/>
      <c r="AR48" s="355"/>
      <c r="AS48" s="382"/>
      <c r="AT48" s="383"/>
      <c r="AU48" s="448"/>
      <c r="AV48" s="449"/>
      <c r="AW48" s="454"/>
      <c r="AX48" s="453"/>
      <c r="AY48" s="454"/>
      <c r="AZ48" s="451"/>
      <c r="BA48" s="452"/>
      <c r="BB48" s="451"/>
      <c r="BC48" s="481"/>
      <c r="BD48" s="480"/>
      <c r="BE48" s="473"/>
      <c r="BF48" s="456"/>
      <c r="BG48" s="457"/>
    </row>
    <row r="49" spans="1:59" ht="16.5" customHeight="1">
      <c r="A49" s="318"/>
      <c r="B49" s="319"/>
      <c r="C49" s="324">
        <v>13</v>
      </c>
      <c r="D49" s="325"/>
      <c r="E49" s="62"/>
      <c r="F49" s="44"/>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c r="AJ49" s="45"/>
      <c r="AK49" s="152"/>
      <c r="AL49" s="64"/>
      <c r="AM49" s="43"/>
      <c r="AN49" s="43"/>
      <c r="AO49" s="43"/>
      <c r="AP49" s="43"/>
      <c r="AQ49" s="43"/>
      <c r="AR49" s="523" t="s">
        <v>199</v>
      </c>
      <c r="AS49" s="356" t="str">
        <f>IFERROR(INDEX($B$11:$F$31,MATCH("多能工",$B$11:$B$31,0),2),"")</f>
        <v/>
      </c>
      <c r="AT49" s="379"/>
      <c r="AU49" s="381" t="str">
        <f>IFERROR(INDEX($B$11:$F$31,MATCH("多能工",$B$11:$B$31,0),5),"")</f>
        <v/>
      </c>
      <c r="AV49" s="421"/>
      <c r="AW49" s="445">
        <f>IF(90000&lt;=AV49,90000,AV49)</f>
        <v>0</v>
      </c>
      <c r="AX49" s="447"/>
      <c r="AY49" s="439"/>
      <c r="AZ49" s="447"/>
      <c r="BA49" s="439"/>
      <c r="BB49" s="447"/>
      <c r="BC49" s="476"/>
      <c r="BD49" s="439"/>
      <c r="BE49" s="441"/>
      <c r="BF49" s="462"/>
      <c r="BG49" s="443"/>
    </row>
    <row r="50" spans="1:59" ht="16.5" customHeight="1" thickBot="1">
      <c r="A50" s="320"/>
      <c r="B50" s="321"/>
      <c r="C50" s="326" t="s">
        <v>53</v>
      </c>
      <c r="D50" s="327"/>
      <c r="E50" s="327"/>
      <c r="F50" s="328"/>
      <c r="G50" s="46">
        <f>COUNTIF(G37:G49,"出")</f>
        <v>0</v>
      </c>
      <c r="H50" s="46">
        <f t="shared" ref="H50:AK50" si="14">COUNTIF(H37:H49,"出")</f>
        <v>0</v>
      </c>
      <c r="I50" s="46">
        <f t="shared" si="14"/>
        <v>0</v>
      </c>
      <c r="J50" s="46">
        <f t="shared" si="14"/>
        <v>0</v>
      </c>
      <c r="K50" s="46">
        <f t="shared" si="14"/>
        <v>0</v>
      </c>
      <c r="L50" s="46">
        <f t="shared" si="14"/>
        <v>0</v>
      </c>
      <c r="M50" s="46">
        <f t="shared" si="14"/>
        <v>0</v>
      </c>
      <c r="N50" s="46">
        <f t="shared" si="14"/>
        <v>0</v>
      </c>
      <c r="O50" s="46">
        <f t="shared" si="14"/>
        <v>0</v>
      </c>
      <c r="P50" s="46">
        <f t="shared" si="14"/>
        <v>0</v>
      </c>
      <c r="Q50" s="46">
        <f t="shared" si="14"/>
        <v>0</v>
      </c>
      <c r="R50" s="46">
        <f t="shared" si="14"/>
        <v>0</v>
      </c>
      <c r="S50" s="46">
        <f t="shared" si="14"/>
        <v>0</v>
      </c>
      <c r="T50" s="46">
        <f t="shared" si="14"/>
        <v>0</v>
      </c>
      <c r="U50" s="46">
        <f t="shared" si="14"/>
        <v>0</v>
      </c>
      <c r="V50" s="46">
        <f t="shared" si="14"/>
        <v>0</v>
      </c>
      <c r="W50" s="46">
        <f t="shared" si="14"/>
        <v>0</v>
      </c>
      <c r="X50" s="46">
        <f t="shared" si="14"/>
        <v>0</v>
      </c>
      <c r="Y50" s="46">
        <f t="shared" si="14"/>
        <v>0</v>
      </c>
      <c r="Z50" s="46">
        <f t="shared" si="14"/>
        <v>0</v>
      </c>
      <c r="AA50" s="46">
        <f t="shared" si="14"/>
        <v>0</v>
      </c>
      <c r="AB50" s="46">
        <f t="shared" si="14"/>
        <v>0</v>
      </c>
      <c r="AC50" s="46">
        <f t="shared" si="14"/>
        <v>0</v>
      </c>
      <c r="AD50" s="46">
        <f t="shared" si="14"/>
        <v>0</v>
      </c>
      <c r="AE50" s="46">
        <f t="shared" si="14"/>
        <v>0</v>
      </c>
      <c r="AF50" s="46">
        <f t="shared" si="14"/>
        <v>0</v>
      </c>
      <c r="AG50" s="46">
        <f t="shared" si="14"/>
        <v>0</v>
      </c>
      <c r="AH50" s="46">
        <f t="shared" si="14"/>
        <v>0</v>
      </c>
      <c r="AI50" s="46">
        <f t="shared" si="14"/>
        <v>0</v>
      </c>
      <c r="AJ50" s="46">
        <f t="shared" si="14"/>
        <v>0</v>
      </c>
      <c r="AK50" s="209">
        <f t="shared" si="14"/>
        <v>0</v>
      </c>
      <c r="AL50" s="64"/>
      <c r="AM50" s="43"/>
      <c r="AN50" s="43"/>
      <c r="AO50" s="43"/>
      <c r="AP50" s="43"/>
      <c r="AQ50" s="43"/>
      <c r="AR50" s="524"/>
      <c r="AS50" s="357"/>
      <c r="AT50" s="380"/>
      <c r="AU50" s="361"/>
      <c r="AV50" s="418"/>
      <c r="AW50" s="445"/>
      <c r="AX50" s="447"/>
      <c r="AY50" s="439"/>
      <c r="AZ50" s="447"/>
      <c r="BA50" s="439"/>
      <c r="BB50" s="447"/>
      <c r="BC50" s="476"/>
      <c r="BD50" s="439"/>
      <c r="BE50" s="441"/>
      <c r="BF50" s="463"/>
      <c r="BG50" s="443"/>
    </row>
    <row r="51" spans="1:59" ht="16.5" customHeight="1">
      <c r="AL51" s="43"/>
      <c r="AM51" s="43"/>
      <c r="AN51" s="43"/>
      <c r="AO51" s="43"/>
      <c r="AP51" s="10"/>
      <c r="AQ51" s="10"/>
      <c r="AR51" s="524"/>
      <c r="AS51" s="378" t="str">
        <f ca="1">IF(AS49="","",IFERROR(INDEX(INDIRECT("$B$" &amp; AS49+11 &amp;  ":$F$31"),MATCH("多能工",INDIRECT("$B$" &amp; AS49+11 &amp; ":$B$31"),0),2),""))</f>
        <v/>
      </c>
      <c r="AT51" s="379"/>
      <c r="AU51" s="381" t="str">
        <f ca="1">IF(AS49="","",IFERROR(INDEX(INDIRECT("$B$" &amp; AS49+11 &amp;  ":$F$31"),MATCH("多能工",INDIRECT("$B$" &amp; AS49+11 &amp; ":$B$31"),0),5),""))</f>
        <v/>
      </c>
      <c r="AV51" s="421"/>
      <c r="AW51" s="445">
        <f>IF(90000&lt;=AV51,90000,AV51)</f>
        <v>0</v>
      </c>
      <c r="AX51" s="447"/>
      <c r="AY51" s="439"/>
      <c r="AZ51" s="447"/>
      <c r="BA51" s="439"/>
      <c r="BB51" s="447"/>
      <c r="BC51" s="476"/>
      <c r="BD51" s="439"/>
      <c r="BE51" s="441"/>
      <c r="BF51" s="463"/>
      <c r="BG51" s="443"/>
    </row>
    <row r="52" spans="1:59" ht="16.5" customHeight="1">
      <c r="A52" s="344" t="s">
        <v>54</v>
      </c>
      <c r="B52" s="345"/>
      <c r="C52" s="345"/>
      <c r="D52" s="345"/>
      <c r="E52" s="346"/>
      <c r="F52" s="47" t="s">
        <v>55</v>
      </c>
      <c r="G52" s="48" t="s">
        <v>31</v>
      </c>
      <c r="H52" s="48" t="s">
        <v>29</v>
      </c>
      <c r="I52" s="48" t="s">
        <v>30</v>
      </c>
      <c r="J52" s="48" t="s">
        <v>56</v>
      </c>
      <c r="K52" s="48" t="s">
        <v>57</v>
      </c>
      <c r="L52" s="48" t="s">
        <v>58</v>
      </c>
      <c r="M52" s="48" t="s">
        <v>59</v>
      </c>
      <c r="N52" s="48" t="s">
        <v>60</v>
      </c>
      <c r="O52" s="48" t="s">
        <v>61</v>
      </c>
      <c r="P52" s="48" t="s">
        <v>62</v>
      </c>
      <c r="Q52" s="48" t="s">
        <v>63</v>
      </c>
      <c r="R52" s="48" t="s">
        <v>64</v>
      </c>
      <c r="S52" s="48" t="s">
        <v>65</v>
      </c>
      <c r="T52" s="48" t="s">
        <v>66</v>
      </c>
      <c r="U52" s="48" t="s">
        <v>67</v>
      </c>
      <c r="V52" s="48" t="s">
        <v>68</v>
      </c>
      <c r="W52" s="330" t="s">
        <v>69</v>
      </c>
      <c r="X52" s="331"/>
      <c r="Y52" s="332"/>
      <c r="AL52" s="43"/>
      <c r="AM52" s="43"/>
      <c r="AN52" s="43"/>
      <c r="AO52" s="43"/>
      <c r="AP52" s="43"/>
      <c r="AQ52" s="43"/>
      <c r="AR52" s="524"/>
      <c r="AS52" s="378"/>
      <c r="AT52" s="380"/>
      <c r="AU52" s="361"/>
      <c r="AV52" s="418"/>
      <c r="AW52" s="445"/>
      <c r="AX52" s="447"/>
      <c r="AY52" s="439"/>
      <c r="AZ52" s="447"/>
      <c r="BA52" s="439"/>
      <c r="BB52" s="447"/>
      <c r="BC52" s="476"/>
      <c r="BD52" s="439"/>
      <c r="BE52" s="441"/>
      <c r="BF52" s="463"/>
      <c r="BG52" s="443"/>
    </row>
    <row r="53" spans="1:59" ht="16.5" customHeight="1">
      <c r="A53" s="347"/>
      <c r="B53" s="348"/>
      <c r="C53" s="348"/>
      <c r="D53" s="348"/>
      <c r="E53" s="349"/>
      <c r="F53" s="47" t="s">
        <v>70</v>
      </c>
      <c r="G53" s="49"/>
      <c r="H53" s="49"/>
      <c r="I53" s="49"/>
      <c r="J53" s="49"/>
      <c r="K53" s="49"/>
      <c r="L53" s="49"/>
      <c r="M53" s="49"/>
      <c r="N53" s="49"/>
      <c r="O53" s="49"/>
      <c r="P53" s="49"/>
      <c r="Q53" s="49"/>
      <c r="R53" s="49"/>
      <c r="S53" s="49"/>
      <c r="T53" s="49"/>
      <c r="U53" s="49"/>
      <c r="V53" s="49"/>
      <c r="W53" s="333">
        <f>SUM(G53:S53)</f>
        <v>0</v>
      </c>
      <c r="X53" s="334"/>
      <c r="Y53" s="335"/>
      <c r="AL53" s="43"/>
      <c r="AM53" s="43"/>
      <c r="AN53" s="43"/>
      <c r="AO53" s="43"/>
      <c r="AP53" s="43"/>
      <c r="AQ53" s="43"/>
      <c r="AR53" s="524"/>
      <c r="AS53" s="378" t="str">
        <f ca="1">IF(AS51="","",IFERROR(INDEX(INDIRECT("$B$" &amp; AS51+11 &amp;  ":$F$31"),MATCH("多能工",INDIRECT("$B$" &amp; AS51+11 &amp; ":$B$31"),0),2),""))</f>
        <v/>
      </c>
      <c r="AT53" s="379"/>
      <c r="AU53" s="381" t="str">
        <f ca="1">IF(AS51="","",IFERROR(INDEX(INDIRECT("$B$" &amp; AS51+11 &amp;  ":$F$31"),MATCH("多能工",INDIRECT("$B$" &amp; AS51+11 &amp; ":$B$31"),0),5),""))</f>
        <v/>
      </c>
      <c r="AV53" s="421"/>
      <c r="AW53" s="445">
        <f>IF(90000&lt;=AV53,90000,AV53)</f>
        <v>0</v>
      </c>
      <c r="AX53" s="447"/>
      <c r="AY53" s="439"/>
      <c r="AZ53" s="447"/>
      <c r="BA53" s="439"/>
      <c r="BB53" s="447"/>
      <c r="BC53" s="476"/>
      <c r="BD53" s="439"/>
      <c r="BE53" s="441"/>
      <c r="BF53" s="463"/>
      <c r="BG53" s="443"/>
    </row>
    <row r="54" spans="1:59" ht="16.5" customHeight="1" thickBot="1">
      <c r="A54" s="347"/>
      <c r="B54" s="348"/>
      <c r="C54" s="348"/>
      <c r="D54" s="348"/>
      <c r="E54" s="349"/>
      <c r="F54" s="47" t="s">
        <v>71</v>
      </c>
      <c r="G54" s="50">
        <f>AK91</f>
        <v>0</v>
      </c>
      <c r="H54" s="50">
        <f>AK92</f>
        <v>0</v>
      </c>
      <c r="I54" s="50">
        <f>AK93</f>
        <v>0</v>
      </c>
      <c r="J54" s="50">
        <f>AK94</f>
        <v>0</v>
      </c>
      <c r="K54" s="50">
        <f>AK95</f>
        <v>0</v>
      </c>
      <c r="L54" s="50">
        <f>AK96</f>
        <v>0</v>
      </c>
      <c r="M54" s="50">
        <f>AK97</f>
        <v>0</v>
      </c>
      <c r="N54" s="50">
        <f>AK98</f>
        <v>0</v>
      </c>
      <c r="O54" s="50">
        <f>AK99</f>
        <v>0</v>
      </c>
      <c r="P54" s="50">
        <f>AK100</f>
        <v>0</v>
      </c>
      <c r="Q54" s="50">
        <f>AK101</f>
        <v>0</v>
      </c>
      <c r="R54" s="50">
        <f>AK102</f>
        <v>0</v>
      </c>
      <c r="S54" s="50">
        <f>AK103</f>
        <v>0</v>
      </c>
      <c r="T54" s="50">
        <f>AK104</f>
        <v>0</v>
      </c>
      <c r="U54" s="50">
        <f>AK105</f>
        <v>0</v>
      </c>
      <c r="V54" s="50">
        <f>AK106</f>
        <v>0</v>
      </c>
      <c r="W54" s="333">
        <f>SUM(G54:S54)</f>
        <v>0</v>
      </c>
      <c r="X54" s="334"/>
      <c r="Y54" s="335"/>
      <c r="AO54" s="32"/>
      <c r="AP54" s="10"/>
      <c r="AQ54" s="10"/>
      <c r="AR54" s="525"/>
      <c r="AS54" s="382"/>
      <c r="AT54" s="383"/>
      <c r="AU54" s="448"/>
      <c r="AV54" s="449"/>
      <c r="AW54" s="454"/>
      <c r="AX54" s="451"/>
      <c r="AY54" s="452"/>
      <c r="AZ54" s="451"/>
      <c r="BA54" s="452"/>
      <c r="BB54" s="451"/>
      <c r="BC54" s="481"/>
      <c r="BD54" s="452"/>
      <c r="BE54" s="456"/>
      <c r="BF54" s="463"/>
      <c r="BG54" s="457"/>
    </row>
    <row r="55" spans="1:59" ht="16.5" customHeight="1">
      <c r="A55" s="350"/>
      <c r="B55" s="351"/>
      <c r="C55" s="351"/>
      <c r="D55" s="351"/>
      <c r="E55" s="352"/>
      <c r="F55" s="51" t="s">
        <v>72</v>
      </c>
      <c r="G55" s="116">
        <f>G54+【10月】月集計表!G55</f>
        <v>0</v>
      </c>
      <c r="H55" s="116">
        <f>H54+【10月】月集計表!H55</f>
        <v>0</v>
      </c>
      <c r="I55" s="116">
        <f>I54+【10月】月集計表!I55</f>
        <v>0</v>
      </c>
      <c r="J55" s="116">
        <f>J54+【10月】月集計表!J55</f>
        <v>0</v>
      </c>
      <c r="K55" s="116">
        <f>K54+【10月】月集計表!K55</f>
        <v>0</v>
      </c>
      <c r="L55" s="116">
        <f>L54+【10月】月集計表!L55</f>
        <v>0</v>
      </c>
      <c r="M55" s="116">
        <f>M54+【10月】月集計表!M55</f>
        <v>0</v>
      </c>
      <c r="N55" s="116">
        <f>N54+【10月】月集計表!N55</f>
        <v>0</v>
      </c>
      <c r="O55" s="116">
        <f>O54+【10月】月集計表!O55</f>
        <v>0</v>
      </c>
      <c r="P55" s="116">
        <f>P54+【10月】月集計表!P55</f>
        <v>0</v>
      </c>
      <c r="Q55" s="116">
        <f>Q54+【10月】月集計表!Q55</f>
        <v>0</v>
      </c>
      <c r="R55" s="116">
        <f>R54+【10月】月集計表!R55</f>
        <v>0</v>
      </c>
      <c r="S55" s="116">
        <f>S54+【10月】月集計表!S55</f>
        <v>0</v>
      </c>
      <c r="T55" s="116">
        <f>T54+【10月】月集計表!T55</f>
        <v>0</v>
      </c>
      <c r="U55" s="116">
        <f>U54+【10月】月集計表!U55</f>
        <v>0</v>
      </c>
      <c r="V55" s="116">
        <f>V54+【10月】月集計表!V55</f>
        <v>0</v>
      </c>
      <c r="W55" s="336">
        <f>SUM(G55:S55)</f>
        <v>0</v>
      </c>
      <c r="X55" s="336"/>
      <c r="Y55" s="336"/>
      <c r="Z55" s="4" t="s">
        <v>73</v>
      </c>
      <c r="AO55" s="32"/>
      <c r="AP55" s="10"/>
      <c r="AQ55" s="10"/>
      <c r="AR55" s="512" t="s">
        <v>200</v>
      </c>
      <c r="AS55" s="513"/>
      <c r="AT55" s="514"/>
      <c r="AU55" s="499"/>
      <c r="AV55" s="501">
        <f>SUM(AV9:AV18,AV49:AV54)</f>
        <v>0</v>
      </c>
      <c r="AW55" s="503">
        <f t="shared" ref="AW55:BF55" si="15">SUM(AW9:AW18,AW49:AW54)</f>
        <v>0</v>
      </c>
      <c r="AX55" s="501">
        <f t="shared" si="15"/>
        <v>0</v>
      </c>
      <c r="AY55" s="503">
        <f t="shared" si="15"/>
        <v>0</v>
      </c>
      <c r="AZ55" s="501">
        <f t="shared" si="15"/>
        <v>0</v>
      </c>
      <c r="BA55" s="503">
        <f t="shared" si="15"/>
        <v>0</v>
      </c>
      <c r="BB55" s="501">
        <f t="shared" si="15"/>
        <v>0</v>
      </c>
      <c r="BC55" s="505">
        <f t="shared" si="15"/>
        <v>0</v>
      </c>
      <c r="BD55" s="503">
        <f t="shared" si="15"/>
        <v>0</v>
      </c>
      <c r="BE55" s="501">
        <f t="shared" si="15"/>
        <v>0</v>
      </c>
      <c r="BF55" s="501">
        <f t="shared" si="15"/>
        <v>0</v>
      </c>
      <c r="BG55" s="508"/>
    </row>
    <row r="56" spans="1:59" ht="13.5" customHeight="1" thickBot="1">
      <c r="AO56" s="10"/>
      <c r="AP56" s="10"/>
      <c r="AQ56" s="10"/>
      <c r="AR56" s="515"/>
      <c r="AS56" s="516"/>
      <c r="AT56" s="517"/>
      <c r="AU56" s="500"/>
      <c r="AV56" s="502"/>
      <c r="AW56" s="504"/>
      <c r="AX56" s="502"/>
      <c r="AY56" s="504"/>
      <c r="AZ56" s="502"/>
      <c r="BA56" s="504"/>
      <c r="BB56" s="502"/>
      <c r="BC56" s="506"/>
      <c r="BD56" s="504"/>
      <c r="BE56" s="507"/>
      <c r="BF56" s="507"/>
      <c r="BG56" s="509"/>
    </row>
    <row r="57" spans="1:59" ht="13.5" customHeight="1">
      <c r="AO57" s="32"/>
      <c r="AP57" s="32"/>
      <c r="AQ57" s="32"/>
      <c r="AR57" s="493" t="s">
        <v>198</v>
      </c>
      <c r="AS57" s="494"/>
      <c r="AT57" s="495"/>
      <c r="AU57" s="499"/>
      <c r="AV57" s="501">
        <f>SUM(AV19:AV48)</f>
        <v>0</v>
      </c>
      <c r="AW57" s="503">
        <f t="shared" ref="AW57:BF57" si="16">SUM(AW19:AW48)</f>
        <v>0</v>
      </c>
      <c r="AX57" s="501">
        <f t="shared" si="16"/>
        <v>0</v>
      </c>
      <c r="AY57" s="503">
        <f t="shared" si="16"/>
        <v>0</v>
      </c>
      <c r="AZ57" s="501">
        <f t="shared" si="16"/>
        <v>0</v>
      </c>
      <c r="BA57" s="503">
        <f t="shared" si="16"/>
        <v>0</v>
      </c>
      <c r="BB57" s="501">
        <f t="shared" si="16"/>
        <v>0</v>
      </c>
      <c r="BC57" s="505">
        <f t="shared" si="16"/>
        <v>0</v>
      </c>
      <c r="BD57" s="503">
        <f t="shared" si="16"/>
        <v>0</v>
      </c>
      <c r="BE57" s="501">
        <f t="shared" si="16"/>
        <v>0</v>
      </c>
      <c r="BF57" s="501">
        <f t="shared" si="16"/>
        <v>0</v>
      </c>
      <c r="BG57" s="508"/>
    </row>
    <row r="58" spans="1:59" ht="13.5" customHeight="1" thickBot="1">
      <c r="AO58" s="32"/>
      <c r="AP58" s="32"/>
      <c r="AQ58" s="32"/>
      <c r="AR58" s="496"/>
      <c r="AS58" s="497"/>
      <c r="AT58" s="498"/>
      <c r="AU58" s="500"/>
      <c r="AV58" s="502"/>
      <c r="AW58" s="504"/>
      <c r="AX58" s="502"/>
      <c r="AY58" s="504"/>
      <c r="AZ58" s="502"/>
      <c r="BA58" s="504"/>
      <c r="BB58" s="502"/>
      <c r="BC58" s="506"/>
      <c r="BD58" s="504"/>
      <c r="BE58" s="507"/>
      <c r="BF58" s="507"/>
      <c r="BG58" s="509"/>
    </row>
    <row r="59" spans="1:59" ht="15" customHeight="1">
      <c r="AO59" s="32"/>
      <c r="AP59" s="32"/>
      <c r="AQ59" s="32"/>
      <c r="AR59" s="489" t="s">
        <v>137</v>
      </c>
      <c r="AS59" s="490"/>
      <c r="AT59" s="490"/>
      <c r="AU59" s="83"/>
      <c r="AV59" s="84">
        <f t="shared" ref="AV59:BF59" si="17">SUM(AV9:AV18)</f>
        <v>0</v>
      </c>
      <c r="AW59" s="85">
        <f t="shared" si="17"/>
        <v>0</v>
      </c>
      <c r="AX59" s="86">
        <f t="shared" si="17"/>
        <v>0</v>
      </c>
      <c r="AY59" s="87">
        <f t="shared" si="17"/>
        <v>0</v>
      </c>
      <c r="AZ59" s="84">
        <f t="shared" si="17"/>
        <v>0</v>
      </c>
      <c r="BA59" s="85">
        <f t="shared" si="17"/>
        <v>0</v>
      </c>
      <c r="BB59" s="84">
        <f t="shared" si="17"/>
        <v>0</v>
      </c>
      <c r="BC59" s="88">
        <f t="shared" si="17"/>
        <v>0</v>
      </c>
      <c r="BD59" s="87">
        <f t="shared" si="17"/>
        <v>0</v>
      </c>
      <c r="BE59" s="89">
        <f t="shared" si="17"/>
        <v>0</v>
      </c>
      <c r="BF59" s="89">
        <f t="shared" si="17"/>
        <v>0</v>
      </c>
      <c r="BG59" s="90"/>
    </row>
    <row r="60" spans="1:59" ht="15" customHeight="1">
      <c r="AO60" s="32"/>
      <c r="AP60" s="32"/>
      <c r="AQ60" s="32"/>
      <c r="AR60" s="491" t="s">
        <v>193</v>
      </c>
      <c r="AS60" s="492"/>
      <c r="AT60" s="492"/>
      <c r="AU60" s="91"/>
      <c r="AV60" s="92">
        <f t="shared" ref="AV60:BF60" si="18">SUM(AV19:AV28)</f>
        <v>0</v>
      </c>
      <c r="AW60" s="93">
        <f t="shared" si="18"/>
        <v>0</v>
      </c>
      <c r="AX60" s="92">
        <f t="shared" si="18"/>
        <v>0</v>
      </c>
      <c r="AY60" s="93">
        <f t="shared" si="18"/>
        <v>0</v>
      </c>
      <c r="AZ60" s="92">
        <f t="shared" si="18"/>
        <v>0</v>
      </c>
      <c r="BA60" s="93">
        <f t="shared" si="18"/>
        <v>0</v>
      </c>
      <c r="BB60" s="92">
        <f t="shared" si="18"/>
        <v>0</v>
      </c>
      <c r="BC60" s="94">
        <f t="shared" si="18"/>
        <v>0</v>
      </c>
      <c r="BD60" s="93">
        <f t="shared" si="18"/>
        <v>0</v>
      </c>
      <c r="BE60" s="95">
        <f t="shared" si="18"/>
        <v>0</v>
      </c>
      <c r="BF60" s="215">
        <f t="shared" si="18"/>
        <v>0</v>
      </c>
      <c r="BG60" s="96"/>
    </row>
    <row r="61" spans="1:59" ht="15" customHeight="1">
      <c r="AO61" s="32"/>
      <c r="AP61" s="32"/>
      <c r="AQ61" s="32"/>
      <c r="AR61" s="491" t="s">
        <v>194</v>
      </c>
      <c r="AS61" s="492"/>
      <c r="AT61" s="492"/>
      <c r="AU61" s="91"/>
      <c r="AV61" s="92">
        <f t="shared" ref="AV61:BF61" si="19">SUM(AV29:AV38)</f>
        <v>0</v>
      </c>
      <c r="AW61" s="93">
        <f t="shared" si="19"/>
        <v>0</v>
      </c>
      <c r="AX61" s="92">
        <f t="shared" si="19"/>
        <v>0</v>
      </c>
      <c r="AY61" s="93">
        <f t="shared" si="19"/>
        <v>0</v>
      </c>
      <c r="AZ61" s="97">
        <f t="shared" si="19"/>
        <v>0</v>
      </c>
      <c r="BA61" s="98">
        <f t="shared" si="19"/>
        <v>0</v>
      </c>
      <c r="BB61" s="97">
        <f t="shared" si="19"/>
        <v>0</v>
      </c>
      <c r="BC61" s="99">
        <f t="shared" si="19"/>
        <v>0</v>
      </c>
      <c r="BD61" s="93">
        <f t="shared" si="19"/>
        <v>0</v>
      </c>
      <c r="BE61" s="95">
        <f t="shared" si="19"/>
        <v>0</v>
      </c>
      <c r="BF61" s="215">
        <f t="shared" si="19"/>
        <v>0</v>
      </c>
      <c r="BG61" s="96"/>
    </row>
    <row r="62" spans="1:59" ht="15" customHeight="1">
      <c r="AO62" s="32"/>
      <c r="AP62" s="32"/>
      <c r="AQ62" s="32"/>
      <c r="AR62" s="491" t="s">
        <v>195</v>
      </c>
      <c r="AS62" s="492"/>
      <c r="AT62" s="492"/>
      <c r="AU62" s="91"/>
      <c r="AV62" s="92">
        <f t="shared" ref="AV62:BF62" si="20">SUM(AV39:AV48)</f>
        <v>0</v>
      </c>
      <c r="AW62" s="93">
        <f t="shared" si="20"/>
        <v>0</v>
      </c>
      <c r="AX62" s="92">
        <f t="shared" si="20"/>
        <v>0</v>
      </c>
      <c r="AY62" s="93">
        <f t="shared" si="20"/>
        <v>0</v>
      </c>
      <c r="AZ62" s="97">
        <f t="shared" si="20"/>
        <v>0</v>
      </c>
      <c r="BA62" s="98">
        <f t="shared" si="20"/>
        <v>0</v>
      </c>
      <c r="BB62" s="97">
        <f t="shared" si="20"/>
        <v>0</v>
      </c>
      <c r="BC62" s="99">
        <f t="shared" si="20"/>
        <v>0</v>
      </c>
      <c r="BD62" s="93">
        <f t="shared" si="20"/>
        <v>0</v>
      </c>
      <c r="BE62" s="95">
        <f t="shared" si="20"/>
        <v>0</v>
      </c>
      <c r="BF62" s="215">
        <f t="shared" si="20"/>
        <v>0</v>
      </c>
      <c r="BG62" s="96"/>
    </row>
    <row r="63" spans="1:59" ht="15" customHeight="1" thickBot="1">
      <c r="AO63" s="32"/>
      <c r="AP63" s="32"/>
      <c r="AQ63" s="32"/>
      <c r="AR63" s="510" t="s">
        <v>201</v>
      </c>
      <c r="AS63" s="511"/>
      <c r="AT63" s="511"/>
      <c r="AU63" s="100"/>
      <c r="AV63" s="101">
        <f>SUM(AV49:AV54)</f>
        <v>0</v>
      </c>
      <c r="AW63" s="210">
        <f>SUM(AW49:AW54)</f>
        <v>0</v>
      </c>
      <c r="AX63" s="102">
        <f>SUM(AX49:AX54)</f>
        <v>0</v>
      </c>
      <c r="AY63" s="103">
        <f>SUM(AY49:AY54)</f>
        <v>0</v>
      </c>
      <c r="AZ63" s="102">
        <f t="shared" ref="AZ63:BF63" si="21">SUM(AZ49:AZ54)</f>
        <v>0</v>
      </c>
      <c r="BA63" s="103">
        <f t="shared" si="21"/>
        <v>0</v>
      </c>
      <c r="BB63" s="102">
        <f t="shared" si="21"/>
        <v>0</v>
      </c>
      <c r="BC63" s="104">
        <f t="shared" si="21"/>
        <v>0</v>
      </c>
      <c r="BD63" s="103">
        <f t="shared" si="21"/>
        <v>0</v>
      </c>
      <c r="BE63" s="211">
        <f t="shared" si="21"/>
        <v>0</v>
      </c>
      <c r="BF63" s="216">
        <f t="shared" si="21"/>
        <v>0</v>
      </c>
      <c r="BG63" s="105"/>
    </row>
    <row r="64" spans="1:59" ht="13.5" customHeight="1">
      <c r="AO64" s="32"/>
      <c r="AP64" s="32"/>
      <c r="AQ64" s="32"/>
    </row>
    <row r="65" spans="11:43" ht="13.5" hidden="1" customHeight="1">
      <c r="K65" s="52" t="s">
        <v>74</v>
      </c>
      <c r="AO65" s="32"/>
      <c r="AP65" s="32"/>
      <c r="AQ65" s="32"/>
    </row>
    <row r="66" spans="11:43" ht="13.5" hidden="1" customHeight="1">
      <c r="AO66" s="32"/>
      <c r="AP66" s="32"/>
      <c r="AQ66" s="32"/>
    </row>
    <row r="67" spans="11:43" ht="13.5" hidden="1" customHeight="1">
      <c r="K67" s="52" t="s">
        <v>5</v>
      </c>
      <c r="L67" s="52" t="s">
        <v>75</v>
      </c>
      <c r="AO67" s="32"/>
      <c r="AP67" s="32"/>
      <c r="AQ67" s="32"/>
    </row>
    <row r="68" spans="11:43" ht="13.5" hidden="1" customHeight="1">
      <c r="K68" s="52" t="s">
        <v>76</v>
      </c>
      <c r="L68" s="4" t="s">
        <v>77</v>
      </c>
      <c r="AO68" s="32"/>
      <c r="AP68" s="32"/>
      <c r="AQ68" s="32"/>
    </row>
    <row r="69" spans="11:43" ht="13.5" hidden="1" customHeight="1">
      <c r="K69" s="52" t="s">
        <v>78</v>
      </c>
      <c r="L69" s="52" t="s">
        <v>79</v>
      </c>
    </row>
    <row r="70" spans="11:43" ht="13.5" hidden="1" customHeight="1">
      <c r="K70" s="52" t="s">
        <v>80</v>
      </c>
      <c r="L70" s="52" t="s">
        <v>81</v>
      </c>
    </row>
    <row r="71" spans="11:43" ht="13.5" hidden="1" customHeight="1">
      <c r="K71" s="52" t="s">
        <v>82</v>
      </c>
      <c r="L71" s="52" t="s">
        <v>83</v>
      </c>
    </row>
    <row r="72" spans="11:43" ht="13.5" hidden="1" customHeight="1">
      <c r="K72" s="52" t="s">
        <v>84</v>
      </c>
      <c r="L72" s="52" t="s">
        <v>85</v>
      </c>
    </row>
    <row r="73" spans="11:43" ht="13.5" hidden="1" customHeight="1">
      <c r="K73" s="52" t="s">
        <v>86</v>
      </c>
      <c r="L73" s="52" t="s">
        <v>87</v>
      </c>
    </row>
    <row r="74" spans="11:43" ht="13.5" hidden="1" customHeight="1">
      <c r="K74" s="52" t="s">
        <v>88</v>
      </c>
      <c r="L74" s="52" t="s">
        <v>89</v>
      </c>
    </row>
    <row r="75" spans="11:43" ht="13.5" hidden="1" customHeight="1">
      <c r="K75" s="52" t="s">
        <v>90</v>
      </c>
      <c r="L75" s="52" t="s">
        <v>91</v>
      </c>
    </row>
    <row r="76" spans="11:43" ht="13.5" hidden="1" customHeight="1">
      <c r="K76" s="52" t="s">
        <v>92</v>
      </c>
      <c r="L76" s="52" t="s">
        <v>93</v>
      </c>
    </row>
    <row r="77" spans="11:43" ht="13.5" hidden="1" customHeight="1">
      <c r="K77" s="52" t="s">
        <v>62</v>
      </c>
      <c r="L77" s="52" t="s">
        <v>95</v>
      </c>
      <c r="U77" s="52"/>
      <c r="V77" s="52"/>
    </row>
    <row r="78" spans="11:43" ht="13.5" hidden="1" customHeight="1">
      <c r="K78" s="52" t="s">
        <v>63</v>
      </c>
      <c r="L78" s="52" t="s">
        <v>97</v>
      </c>
      <c r="U78" s="52"/>
      <c r="V78" s="52"/>
    </row>
    <row r="79" spans="11:43" ht="13.5" hidden="1" customHeight="1">
      <c r="K79" s="52" t="s">
        <v>64</v>
      </c>
      <c r="L79" s="52" t="s">
        <v>99</v>
      </c>
      <c r="U79" s="52"/>
      <c r="V79" s="52"/>
    </row>
    <row r="80" spans="11:43" ht="13.5" hidden="1" customHeight="1">
      <c r="K80" s="52" t="s">
        <v>65</v>
      </c>
      <c r="L80" s="52" t="s">
        <v>101</v>
      </c>
    </row>
    <row r="81" spans="5:37" ht="13.5" hidden="1" customHeight="1">
      <c r="K81" s="4" t="s">
        <v>102</v>
      </c>
      <c r="L81" s="4" t="s">
        <v>103</v>
      </c>
    </row>
    <row r="82" spans="5:37" ht="13.5" hidden="1" customHeight="1">
      <c r="K82" s="4" t="s">
        <v>68</v>
      </c>
      <c r="L82" s="4" t="s">
        <v>104</v>
      </c>
    </row>
    <row r="83" spans="5:37" ht="13.5" hidden="1" customHeight="1">
      <c r="K83" s="52" t="s">
        <v>66</v>
      </c>
      <c r="L83" s="52" t="s">
        <v>105</v>
      </c>
    </row>
    <row r="84" spans="5:37" ht="13.5" hidden="1" customHeight="1"/>
    <row r="85" spans="5:37" ht="13.5" hidden="1" customHeight="1"/>
    <row r="86" spans="5:37" ht="13.5" hidden="1" customHeight="1"/>
    <row r="87" spans="5:37" ht="13.5" hidden="1" customHeight="1"/>
    <row r="88" spans="5:37" ht="13.5" hidden="1" customHeight="1"/>
    <row r="89" spans="5:37" ht="13.5" hidden="1" customHeight="1"/>
    <row r="90" spans="5:37" ht="13.5" hidden="1" customHeight="1">
      <c r="E90" s="50"/>
      <c r="F90" s="53">
        <v>1</v>
      </c>
      <c r="G90" s="53">
        <v>2</v>
      </c>
      <c r="H90" s="53">
        <v>3</v>
      </c>
      <c r="I90" s="53">
        <v>4</v>
      </c>
      <c r="J90" s="53">
        <v>5</v>
      </c>
      <c r="K90" s="53">
        <v>6</v>
      </c>
      <c r="L90" s="53">
        <v>7</v>
      </c>
      <c r="M90" s="53">
        <v>8</v>
      </c>
      <c r="N90" s="53">
        <v>9</v>
      </c>
      <c r="O90" s="53">
        <v>10</v>
      </c>
      <c r="P90" s="53">
        <v>11</v>
      </c>
      <c r="Q90" s="53">
        <v>12</v>
      </c>
      <c r="R90" s="53">
        <v>13</v>
      </c>
      <c r="S90" s="53">
        <v>14</v>
      </c>
      <c r="T90" s="53">
        <v>15</v>
      </c>
      <c r="U90" s="53">
        <v>16</v>
      </c>
      <c r="V90" s="53">
        <v>17</v>
      </c>
      <c r="W90" s="53">
        <v>18</v>
      </c>
      <c r="X90" s="53">
        <v>19</v>
      </c>
      <c r="Y90" s="53">
        <v>20</v>
      </c>
      <c r="Z90" s="53">
        <v>21</v>
      </c>
      <c r="AA90" s="53">
        <v>22</v>
      </c>
      <c r="AB90" s="53">
        <v>23</v>
      </c>
      <c r="AC90" s="53">
        <v>24</v>
      </c>
      <c r="AD90" s="53">
        <v>25</v>
      </c>
      <c r="AE90" s="53">
        <v>26</v>
      </c>
      <c r="AF90" s="53">
        <v>27</v>
      </c>
      <c r="AG90" s="53">
        <v>28</v>
      </c>
      <c r="AH90" s="53">
        <v>29</v>
      </c>
      <c r="AI90" s="53">
        <v>30</v>
      </c>
      <c r="AJ90" s="54">
        <v>31</v>
      </c>
      <c r="AK90" s="48" t="s">
        <v>37</v>
      </c>
    </row>
    <row r="91" spans="5:37" ht="13.5" hidden="1" customHeight="1">
      <c r="E91" s="48" t="s">
        <v>31</v>
      </c>
      <c r="F91" s="50">
        <f t="shared" ref="F91:U106" si="22">IF(COUNTIF(G$11:G$30,$E91)=0,0,1)</f>
        <v>0</v>
      </c>
      <c r="G91" s="50">
        <f t="shared" si="22"/>
        <v>0</v>
      </c>
      <c r="H91" s="50">
        <f t="shared" si="22"/>
        <v>0</v>
      </c>
      <c r="I91" s="50">
        <f t="shared" si="22"/>
        <v>0</v>
      </c>
      <c r="J91" s="50">
        <f t="shared" si="22"/>
        <v>0</v>
      </c>
      <c r="K91" s="50">
        <f t="shared" si="22"/>
        <v>0</v>
      </c>
      <c r="L91" s="50">
        <f t="shared" si="22"/>
        <v>0</v>
      </c>
      <c r="M91" s="50">
        <f t="shared" si="22"/>
        <v>0</v>
      </c>
      <c r="N91" s="50">
        <f t="shared" si="22"/>
        <v>0</v>
      </c>
      <c r="O91" s="50">
        <f t="shared" si="22"/>
        <v>0</v>
      </c>
      <c r="P91" s="50">
        <f t="shared" si="22"/>
        <v>0</v>
      </c>
      <c r="Q91" s="50">
        <f t="shared" si="22"/>
        <v>0</v>
      </c>
      <c r="R91" s="50">
        <f t="shared" si="22"/>
        <v>0</v>
      </c>
      <c r="S91" s="50">
        <f t="shared" si="22"/>
        <v>0</v>
      </c>
      <c r="T91" s="50">
        <f t="shared" si="22"/>
        <v>0</v>
      </c>
      <c r="U91" s="50">
        <f t="shared" si="22"/>
        <v>0</v>
      </c>
      <c r="V91" s="50">
        <f t="shared" ref="V91:AJ105" si="23">IF(COUNTIF(W$11:W$30,$E91)=0,0,1)</f>
        <v>0</v>
      </c>
      <c r="W91" s="50">
        <f t="shared" si="23"/>
        <v>0</v>
      </c>
      <c r="X91" s="50">
        <f t="shared" si="23"/>
        <v>0</v>
      </c>
      <c r="Y91" s="50">
        <f t="shared" si="23"/>
        <v>0</v>
      </c>
      <c r="Z91" s="50">
        <f t="shared" si="23"/>
        <v>0</v>
      </c>
      <c r="AA91" s="50">
        <f t="shared" si="23"/>
        <v>0</v>
      </c>
      <c r="AB91" s="50">
        <f t="shared" si="23"/>
        <v>0</v>
      </c>
      <c r="AC91" s="50">
        <f t="shared" si="23"/>
        <v>0</v>
      </c>
      <c r="AD91" s="50">
        <f t="shared" si="23"/>
        <v>0</v>
      </c>
      <c r="AE91" s="50">
        <f t="shared" si="23"/>
        <v>0</v>
      </c>
      <c r="AF91" s="50">
        <f t="shared" si="23"/>
        <v>0</v>
      </c>
      <c r="AG91" s="50">
        <f t="shared" si="23"/>
        <v>0</v>
      </c>
      <c r="AH91" s="50">
        <f t="shared" si="23"/>
        <v>0</v>
      </c>
      <c r="AI91" s="50">
        <f t="shared" si="23"/>
        <v>0</v>
      </c>
      <c r="AJ91" s="50">
        <f t="shared" si="23"/>
        <v>0</v>
      </c>
      <c r="AK91" s="50">
        <f>COUNTIF(F91:AJ91,1)</f>
        <v>0</v>
      </c>
    </row>
    <row r="92" spans="5:37" ht="13.5" hidden="1" customHeight="1">
      <c r="E92" s="48" t="s">
        <v>29</v>
      </c>
      <c r="F92" s="50">
        <f t="shared" si="22"/>
        <v>0</v>
      </c>
      <c r="G92" s="50">
        <f t="shared" si="22"/>
        <v>0</v>
      </c>
      <c r="H92" s="50">
        <f t="shared" si="22"/>
        <v>0</v>
      </c>
      <c r="I92" s="50">
        <f t="shared" si="22"/>
        <v>0</v>
      </c>
      <c r="J92" s="50">
        <f t="shared" si="22"/>
        <v>0</v>
      </c>
      <c r="K92" s="50">
        <f t="shared" si="22"/>
        <v>0</v>
      </c>
      <c r="L92" s="50">
        <f t="shared" si="22"/>
        <v>0</v>
      </c>
      <c r="M92" s="50">
        <f t="shared" si="22"/>
        <v>0</v>
      </c>
      <c r="N92" s="50">
        <f t="shared" si="22"/>
        <v>0</v>
      </c>
      <c r="O92" s="50">
        <f t="shared" si="22"/>
        <v>0</v>
      </c>
      <c r="P92" s="50">
        <f t="shared" si="22"/>
        <v>0</v>
      </c>
      <c r="Q92" s="50">
        <f t="shared" si="22"/>
        <v>0</v>
      </c>
      <c r="R92" s="50">
        <f t="shared" si="22"/>
        <v>0</v>
      </c>
      <c r="S92" s="50">
        <f t="shared" si="22"/>
        <v>0</v>
      </c>
      <c r="T92" s="50">
        <f t="shared" si="22"/>
        <v>0</v>
      </c>
      <c r="U92" s="50">
        <f t="shared" si="22"/>
        <v>0</v>
      </c>
      <c r="V92" s="50">
        <f t="shared" si="23"/>
        <v>0</v>
      </c>
      <c r="W92" s="50">
        <f t="shared" si="23"/>
        <v>0</v>
      </c>
      <c r="X92" s="50">
        <f t="shared" si="23"/>
        <v>0</v>
      </c>
      <c r="Y92" s="50">
        <f t="shared" si="23"/>
        <v>0</v>
      </c>
      <c r="Z92" s="50">
        <f t="shared" si="23"/>
        <v>0</v>
      </c>
      <c r="AA92" s="50">
        <f t="shared" si="23"/>
        <v>0</v>
      </c>
      <c r="AB92" s="50">
        <f t="shared" si="23"/>
        <v>0</v>
      </c>
      <c r="AC92" s="50">
        <f t="shared" si="23"/>
        <v>0</v>
      </c>
      <c r="AD92" s="50">
        <f t="shared" si="23"/>
        <v>0</v>
      </c>
      <c r="AE92" s="50">
        <f t="shared" si="23"/>
        <v>0</v>
      </c>
      <c r="AF92" s="50">
        <f t="shared" si="23"/>
        <v>0</v>
      </c>
      <c r="AG92" s="50">
        <f t="shared" si="23"/>
        <v>0</v>
      </c>
      <c r="AH92" s="50">
        <f t="shared" si="23"/>
        <v>0</v>
      </c>
      <c r="AI92" s="50">
        <f t="shared" si="23"/>
        <v>0</v>
      </c>
      <c r="AJ92" s="50">
        <f t="shared" si="23"/>
        <v>0</v>
      </c>
      <c r="AK92" s="50">
        <f t="shared" ref="AK92:AK106" si="24">COUNTIF(F92:AJ92,1)</f>
        <v>0</v>
      </c>
    </row>
    <row r="93" spans="5:37" ht="13.5" hidden="1" customHeight="1">
      <c r="E93" s="48" t="s">
        <v>30</v>
      </c>
      <c r="F93" s="50">
        <f t="shared" si="22"/>
        <v>0</v>
      </c>
      <c r="G93" s="50">
        <f t="shared" si="22"/>
        <v>0</v>
      </c>
      <c r="H93" s="50">
        <f t="shared" si="22"/>
        <v>0</v>
      </c>
      <c r="I93" s="50">
        <f t="shared" si="22"/>
        <v>0</v>
      </c>
      <c r="J93" s="50">
        <f t="shared" si="22"/>
        <v>0</v>
      </c>
      <c r="K93" s="50">
        <f t="shared" si="22"/>
        <v>0</v>
      </c>
      <c r="L93" s="50">
        <f t="shared" si="22"/>
        <v>0</v>
      </c>
      <c r="M93" s="50">
        <f t="shared" si="22"/>
        <v>0</v>
      </c>
      <c r="N93" s="50">
        <f t="shared" si="22"/>
        <v>0</v>
      </c>
      <c r="O93" s="50">
        <f t="shared" si="22"/>
        <v>0</v>
      </c>
      <c r="P93" s="50">
        <f t="shared" si="22"/>
        <v>0</v>
      </c>
      <c r="Q93" s="50">
        <f t="shared" si="22"/>
        <v>0</v>
      </c>
      <c r="R93" s="50">
        <f t="shared" si="22"/>
        <v>0</v>
      </c>
      <c r="S93" s="50">
        <f t="shared" si="22"/>
        <v>0</v>
      </c>
      <c r="T93" s="50">
        <f t="shared" si="22"/>
        <v>0</v>
      </c>
      <c r="U93" s="50">
        <f t="shared" si="22"/>
        <v>0</v>
      </c>
      <c r="V93" s="50">
        <f t="shared" si="23"/>
        <v>0</v>
      </c>
      <c r="W93" s="50">
        <f t="shared" si="23"/>
        <v>0</v>
      </c>
      <c r="X93" s="50">
        <f t="shared" si="23"/>
        <v>0</v>
      </c>
      <c r="Y93" s="50">
        <f t="shared" si="23"/>
        <v>0</v>
      </c>
      <c r="Z93" s="50">
        <f t="shared" si="23"/>
        <v>0</v>
      </c>
      <c r="AA93" s="50">
        <f t="shared" si="23"/>
        <v>0</v>
      </c>
      <c r="AB93" s="50">
        <f t="shared" si="23"/>
        <v>0</v>
      </c>
      <c r="AC93" s="50">
        <f t="shared" si="23"/>
        <v>0</v>
      </c>
      <c r="AD93" s="50">
        <f t="shared" si="23"/>
        <v>0</v>
      </c>
      <c r="AE93" s="50">
        <f t="shared" si="23"/>
        <v>0</v>
      </c>
      <c r="AF93" s="50">
        <f t="shared" si="23"/>
        <v>0</v>
      </c>
      <c r="AG93" s="50">
        <f t="shared" si="23"/>
        <v>0</v>
      </c>
      <c r="AH93" s="50">
        <f t="shared" si="23"/>
        <v>0</v>
      </c>
      <c r="AI93" s="50">
        <f t="shared" si="23"/>
        <v>0</v>
      </c>
      <c r="AJ93" s="50">
        <f t="shared" si="23"/>
        <v>0</v>
      </c>
      <c r="AK93" s="50">
        <f t="shared" si="24"/>
        <v>0</v>
      </c>
    </row>
    <row r="94" spans="5:37" ht="13.5" hidden="1" customHeight="1">
      <c r="E94" s="48" t="s">
        <v>56</v>
      </c>
      <c r="F94" s="50">
        <f t="shared" si="22"/>
        <v>0</v>
      </c>
      <c r="G94" s="50">
        <f t="shared" si="22"/>
        <v>0</v>
      </c>
      <c r="H94" s="50">
        <f t="shared" si="22"/>
        <v>0</v>
      </c>
      <c r="I94" s="50">
        <f t="shared" si="22"/>
        <v>0</v>
      </c>
      <c r="J94" s="50">
        <f t="shared" si="22"/>
        <v>0</v>
      </c>
      <c r="K94" s="50">
        <f t="shared" si="22"/>
        <v>0</v>
      </c>
      <c r="L94" s="50">
        <f t="shared" si="22"/>
        <v>0</v>
      </c>
      <c r="M94" s="50">
        <f t="shared" si="22"/>
        <v>0</v>
      </c>
      <c r="N94" s="50">
        <f t="shared" si="22"/>
        <v>0</v>
      </c>
      <c r="O94" s="50">
        <f t="shared" si="22"/>
        <v>0</v>
      </c>
      <c r="P94" s="50">
        <f t="shared" si="22"/>
        <v>0</v>
      </c>
      <c r="Q94" s="50">
        <f t="shared" si="22"/>
        <v>0</v>
      </c>
      <c r="R94" s="50">
        <f t="shared" si="22"/>
        <v>0</v>
      </c>
      <c r="S94" s="50">
        <f t="shared" si="22"/>
        <v>0</v>
      </c>
      <c r="T94" s="50">
        <f t="shared" si="22"/>
        <v>0</v>
      </c>
      <c r="U94" s="50">
        <f t="shared" si="22"/>
        <v>0</v>
      </c>
      <c r="V94" s="50">
        <f t="shared" si="23"/>
        <v>0</v>
      </c>
      <c r="W94" s="50">
        <f t="shared" si="23"/>
        <v>0</v>
      </c>
      <c r="X94" s="50">
        <f t="shared" si="23"/>
        <v>0</v>
      </c>
      <c r="Y94" s="50">
        <f t="shared" si="23"/>
        <v>0</v>
      </c>
      <c r="Z94" s="50">
        <f t="shared" si="23"/>
        <v>0</v>
      </c>
      <c r="AA94" s="50">
        <f t="shared" si="23"/>
        <v>0</v>
      </c>
      <c r="AB94" s="50">
        <f t="shared" si="23"/>
        <v>0</v>
      </c>
      <c r="AC94" s="50">
        <f t="shared" si="23"/>
        <v>0</v>
      </c>
      <c r="AD94" s="50">
        <f t="shared" si="23"/>
        <v>0</v>
      </c>
      <c r="AE94" s="50">
        <f t="shared" si="23"/>
        <v>0</v>
      </c>
      <c r="AF94" s="50">
        <f t="shared" si="23"/>
        <v>0</v>
      </c>
      <c r="AG94" s="50">
        <f t="shared" si="23"/>
        <v>0</v>
      </c>
      <c r="AH94" s="50">
        <f t="shared" si="23"/>
        <v>0</v>
      </c>
      <c r="AI94" s="50">
        <f t="shared" si="23"/>
        <v>0</v>
      </c>
      <c r="AJ94" s="50">
        <f t="shared" si="23"/>
        <v>0</v>
      </c>
      <c r="AK94" s="50">
        <f t="shared" si="24"/>
        <v>0</v>
      </c>
    </row>
    <row r="95" spans="5:37" ht="13.5" hidden="1" customHeight="1">
      <c r="E95" s="48" t="s">
        <v>57</v>
      </c>
      <c r="F95" s="50">
        <f t="shared" si="22"/>
        <v>0</v>
      </c>
      <c r="G95" s="50">
        <f t="shared" si="22"/>
        <v>0</v>
      </c>
      <c r="H95" s="50">
        <f t="shared" si="22"/>
        <v>0</v>
      </c>
      <c r="I95" s="50">
        <f t="shared" si="22"/>
        <v>0</v>
      </c>
      <c r="J95" s="50">
        <f t="shared" si="22"/>
        <v>0</v>
      </c>
      <c r="K95" s="50">
        <f t="shared" si="22"/>
        <v>0</v>
      </c>
      <c r="L95" s="50">
        <f t="shared" si="22"/>
        <v>0</v>
      </c>
      <c r="M95" s="50">
        <f t="shared" si="22"/>
        <v>0</v>
      </c>
      <c r="N95" s="50">
        <f t="shared" si="22"/>
        <v>0</v>
      </c>
      <c r="O95" s="50">
        <f t="shared" si="22"/>
        <v>0</v>
      </c>
      <c r="P95" s="50">
        <f t="shared" si="22"/>
        <v>0</v>
      </c>
      <c r="Q95" s="50">
        <f t="shared" si="22"/>
        <v>0</v>
      </c>
      <c r="R95" s="50">
        <f t="shared" si="22"/>
        <v>0</v>
      </c>
      <c r="S95" s="50">
        <f t="shared" si="22"/>
        <v>0</v>
      </c>
      <c r="T95" s="50">
        <f t="shared" si="22"/>
        <v>0</v>
      </c>
      <c r="U95" s="50">
        <f t="shared" si="22"/>
        <v>0</v>
      </c>
      <c r="V95" s="50">
        <f t="shared" si="23"/>
        <v>0</v>
      </c>
      <c r="W95" s="50">
        <f t="shared" si="23"/>
        <v>0</v>
      </c>
      <c r="X95" s="50">
        <f t="shared" si="23"/>
        <v>0</v>
      </c>
      <c r="Y95" s="50">
        <f t="shared" si="23"/>
        <v>0</v>
      </c>
      <c r="Z95" s="50">
        <f t="shared" si="23"/>
        <v>0</v>
      </c>
      <c r="AA95" s="50">
        <f t="shared" si="23"/>
        <v>0</v>
      </c>
      <c r="AB95" s="50">
        <f t="shared" si="23"/>
        <v>0</v>
      </c>
      <c r="AC95" s="50">
        <f t="shared" si="23"/>
        <v>0</v>
      </c>
      <c r="AD95" s="50">
        <f t="shared" si="23"/>
        <v>0</v>
      </c>
      <c r="AE95" s="50">
        <f t="shared" si="23"/>
        <v>0</v>
      </c>
      <c r="AF95" s="50">
        <f t="shared" si="23"/>
        <v>0</v>
      </c>
      <c r="AG95" s="50">
        <f t="shared" si="23"/>
        <v>0</v>
      </c>
      <c r="AH95" s="50">
        <f t="shared" si="23"/>
        <v>0</v>
      </c>
      <c r="AI95" s="50">
        <f t="shared" si="23"/>
        <v>0</v>
      </c>
      <c r="AJ95" s="50">
        <f t="shared" si="23"/>
        <v>0</v>
      </c>
      <c r="AK95" s="50">
        <f t="shared" si="24"/>
        <v>0</v>
      </c>
    </row>
    <row r="96" spans="5:37" ht="13.5" hidden="1" customHeight="1">
      <c r="E96" s="48" t="s">
        <v>58</v>
      </c>
      <c r="F96" s="50">
        <f t="shared" si="22"/>
        <v>0</v>
      </c>
      <c r="G96" s="50">
        <f t="shared" si="22"/>
        <v>0</v>
      </c>
      <c r="H96" s="50">
        <f t="shared" si="22"/>
        <v>0</v>
      </c>
      <c r="I96" s="50">
        <f t="shared" si="22"/>
        <v>0</v>
      </c>
      <c r="J96" s="50">
        <f t="shared" si="22"/>
        <v>0</v>
      </c>
      <c r="K96" s="50">
        <f t="shared" si="22"/>
        <v>0</v>
      </c>
      <c r="L96" s="50">
        <f t="shared" si="22"/>
        <v>0</v>
      </c>
      <c r="M96" s="50">
        <f t="shared" si="22"/>
        <v>0</v>
      </c>
      <c r="N96" s="50">
        <f t="shared" si="22"/>
        <v>0</v>
      </c>
      <c r="O96" s="50">
        <f t="shared" si="22"/>
        <v>0</v>
      </c>
      <c r="P96" s="50">
        <f t="shared" si="22"/>
        <v>0</v>
      </c>
      <c r="Q96" s="50">
        <f t="shared" si="22"/>
        <v>0</v>
      </c>
      <c r="R96" s="50">
        <f t="shared" si="22"/>
        <v>0</v>
      </c>
      <c r="S96" s="50">
        <f t="shared" si="22"/>
        <v>0</v>
      </c>
      <c r="T96" s="50">
        <f t="shared" si="22"/>
        <v>0</v>
      </c>
      <c r="U96" s="50">
        <f t="shared" si="22"/>
        <v>0</v>
      </c>
      <c r="V96" s="50">
        <f t="shared" si="23"/>
        <v>0</v>
      </c>
      <c r="W96" s="50">
        <f t="shared" si="23"/>
        <v>0</v>
      </c>
      <c r="X96" s="50">
        <f t="shared" si="23"/>
        <v>0</v>
      </c>
      <c r="Y96" s="50">
        <f t="shared" si="23"/>
        <v>0</v>
      </c>
      <c r="Z96" s="50">
        <f t="shared" si="23"/>
        <v>0</v>
      </c>
      <c r="AA96" s="50">
        <f t="shared" si="23"/>
        <v>0</v>
      </c>
      <c r="AB96" s="50">
        <f t="shared" si="23"/>
        <v>0</v>
      </c>
      <c r="AC96" s="50">
        <f t="shared" si="23"/>
        <v>0</v>
      </c>
      <c r="AD96" s="50">
        <f t="shared" si="23"/>
        <v>0</v>
      </c>
      <c r="AE96" s="50">
        <f t="shared" si="23"/>
        <v>0</v>
      </c>
      <c r="AF96" s="50">
        <f t="shared" si="23"/>
        <v>0</v>
      </c>
      <c r="AG96" s="50">
        <f t="shared" si="23"/>
        <v>0</v>
      </c>
      <c r="AH96" s="50">
        <f t="shared" si="23"/>
        <v>0</v>
      </c>
      <c r="AI96" s="50">
        <f t="shared" si="23"/>
        <v>0</v>
      </c>
      <c r="AJ96" s="50">
        <f t="shared" si="23"/>
        <v>0</v>
      </c>
      <c r="AK96" s="50">
        <f t="shared" si="24"/>
        <v>0</v>
      </c>
    </row>
    <row r="97" spans="5:37" ht="13.5" hidden="1" customHeight="1">
      <c r="E97" s="48" t="s">
        <v>59</v>
      </c>
      <c r="F97" s="50">
        <f t="shared" si="22"/>
        <v>0</v>
      </c>
      <c r="G97" s="50">
        <f t="shared" si="22"/>
        <v>0</v>
      </c>
      <c r="H97" s="50">
        <f t="shared" si="22"/>
        <v>0</v>
      </c>
      <c r="I97" s="50">
        <f t="shared" si="22"/>
        <v>0</v>
      </c>
      <c r="J97" s="50">
        <f t="shared" si="22"/>
        <v>0</v>
      </c>
      <c r="K97" s="50">
        <f t="shared" si="22"/>
        <v>0</v>
      </c>
      <c r="L97" s="50">
        <f t="shared" si="22"/>
        <v>0</v>
      </c>
      <c r="M97" s="50">
        <f t="shared" si="22"/>
        <v>0</v>
      </c>
      <c r="N97" s="50">
        <f t="shared" si="22"/>
        <v>0</v>
      </c>
      <c r="O97" s="50">
        <f t="shared" si="22"/>
        <v>0</v>
      </c>
      <c r="P97" s="50">
        <f t="shared" si="22"/>
        <v>0</v>
      </c>
      <c r="Q97" s="50">
        <f t="shared" si="22"/>
        <v>0</v>
      </c>
      <c r="R97" s="50">
        <f t="shared" si="22"/>
        <v>0</v>
      </c>
      <c r="S97" s="50">
        <f t="shared" si="22"/>
        <v>0</v>
      </c>
      <c r="T97" s="50">
        <f t="shared" si="22"/>
        <v>0</v>
      </c>
      <c r="U97" s="50">
        <f t="shared" si="22"/>
        <v>0</v>
      </c>
      <c r="V97" s="50">
        <f t="shared" si="23"/>
        <v>0</v>
      </c>
      <c r="W97" s="50">
        <f t="shared" si="23"/>
        <v>0</v>
      </c>
      <c r="X97" s="50">
        <f t="shared" si="23"/>
        <v>0</v>
      </c>
      <c r="Y97" s="50">
        <f t="shared" si="23"/>
        <v>0</v>
      </c>
      <c r="Z97" s="50">
        <f t="shared" si="23"/>
        <v>0</v>
      </c>
      <c r="AA97" s="50">
        <f t="shared" si="23"/>
        <v>0</v>
      </c>
      <c r="AB97" s="50">
        <f t="shared" si="23"/>
        <v>0</v>
      </c>
      <c r="AC97" s="50">
        <f t="shared" si="23"/>
        <v>0</v>
      </c>
      <c r="AD97" s="50">
        <f t="shared" si="23"/>
        <v>0</v>
      </c>
      <c r="AE97" s="50">
        <f t="shared" si="23"/>
        <v>0</v>
      </c>
      <c r="AF97" s="50">
        <f t="shared" si="23"/>
        <v>0</v>
      </c>
      <c r="AG97" s="50">
        <f t="shared" si="23"/>
        <v>0</v>
      </c>
      <c r="AH97" s="50">
        <f t="shared" si="23"/>
        <v>0</v>
      </c>
      <c r="AI97" s="50">
        <f t="shared" si="23"/>
        <v>0</v>
      </c>
      <c r="AJ97" s="50">
        <f t="shared" si="23"/>
        <v>0</v>
      </c>
      <c r="AK97" s="50">
        <f t="shared" si="24"/>
        <v>0</v>
      </c>
    </row>
    <row r="98" spans="5:37" ht="13.5" hidden="1" customHeight="1">
      <c r="E98" s="48" t="s">
        <v>60</v>
      </c>
      <c r="F98" s="50">
        <f t="shared" si="22"/>
        <v>0</v>
      </c>
      <c r="G98" s="50">
        <f t="shared" si="22"/>
        <v>0</v>
      </c>
      <c r="H98" s="50">
        <f t="shared" si="22"/>
        <v>0</v>
      </c>
      <c r="I98" s="50">
        <f t="shared" si="22"/>
        <v>0</v>
      </c>
      <c r="J98" s="50">
        <f t="shared" si="22"/>
        <v>0</v>
      </c>
      <c r="K98" s="50">
        <f t="shared" si="22"/>
        <v>0</v>
      </c>
      <c r="L98" s="50">
        <f t="shared" si="22"/>
        <v>0</v>
      </c>
      <c r="M98" s="50">
        <f t="shared" si="22"/>
        <v>0</v>
      </c>
      <c r="N98" s="50">
        <f t="shared" si="22"/>
        <v>0</v>
      </c>
      <c r="O98" s="50">
        <f t="shared" si="22"/>
        <v>0</v>
      </c>
      <c r="P98" s="50">
        <f t="shared" si="22"/>
        <v>0</v>
      </c>
      <c r="Q98" s="50">
        <f t="shared" si="22"/>
        <v>0</v>
      </c>
      <c r="R98" s="50">
        <f t="shared" si="22"/>
        <v>0</v>
      </c>
      <c r="S98" s="50">
        <f t="shared" si="22"/>
        <v>0</v>
      </c>
      <c r="T98" s="50">
        <f t="shared" si="22"/>
        <v>0</v>
      </c>
      <c r="U98" s="50">
        <f t="shared" si="22"/>
        <v>0</v>
      </c>
      <c r="V98" s="50">
        <f t="shared" si="23"/>
        <v>0</v>
      </c>
      <c r="W98" s="50">
        <f t="shared" si="23"/>
        <v>0</v>
      </c>
      <c r="X98" s="50">
        <f t="shared" si="23"/>
        <v>0</v>
      </c>
      <c r="Y98" s="50">
        <f t="shared" si="23"/>
        <v>0</v>
      </c>
      <c r="Z98" s="50">
        <f t="shared" si="23"/>
        <v>0</v>
      </c>
      <c r="AA98" s="50">
        <f t="shared" si="23"/>
        <v>0</v>
      </c>
      <c r="AB98" s="50">
        <f t="shared" si="23"/>
        <v>0</v>
      </c>
      <c r="AC98" s="50">
        <f t="shared" si="23"/>
        <v>0</v>
      </c>
      <c r="AD98" s="50">
        <f t="shared" si="23"/>
        <v>0</v>
      </c>
      <c r="AE98" s="50">
        <f t="shared" si="23"/>
        <v>0</v>
      </c>
      <c r="AF98" s="50">
        <f t="shared" si="23"/>
        <v>0</v>
      </c>
      <c r="AG98" s="50">
        <f t="shared" si="23"/>
        <v>0</v>
      </c>
      <c r="AH98" s="50">
        <f t="shared" si="23"/>
        <v>0</v>
      </c>
      <c r="AI98" s="50">
        <f t="shared" si="23"/>
        <v>0</v>
      </c>
      <c r="AJ98" s="50">
        <f t="shared" si="23"/>
        <v>0</v>
      </c>
      <c r="AK98" s="50">
        <f t="shared" si="24"/>
        <v>0</v>
      </c>
    </row>
    <row r="99" spans="5:37" ht="13.5" hidden="1" customHeight="1">
      <c r="E99" s="48" t="s">
        <v>61</v>
      </c>
      <c r="F99" s="50">
        <f t="shared" si="22"/>
        <v>0</v>
      </c>
      <c r="G99" s="50">
        <f t="shared" si="22"/>
        <v>0</v>
      </c>
      <c r="H99" s="50">
        <f t="shared" si="22"/>
        <v>0</v>
      </c>
      <c r="I99" s="50">
        <f t="shared" si="22"/>
        <v>0</v>
      </c>
      <c r="J99" s="50">
        <f t="shared" si="22"/>
        <v>0</v>
      </c>
      <c r="K99" s="50">
        <f t="shared" si="22"/>
        <v>0</v>
      </c>
      <c r="L99" s="50">
        <f t="shared" si="22"/>
        <v>0</v>
      </c>
      <c r="M99" s="50">
        <f t="shared" si="22"/>
        <v>0</v>
      </c>
      <c r="N99" s="50">
        <f t="shared" si="22"/>
        <v>0</v>
      </c>
      <c r="O99" s="50">
        <f t="shared" si="22"/>
        <v>0</v>
      </c>
      <c r="P99" s="50">
        <f t="shared" si="22"/>
        <v>0</v>
      </c>
      <c r="Q99" s="50">
        <f t="shared" si="22"/>
        <v>0</v>
      </c>
      <c r="R99" s="50">
        <f t="shared" si="22"/>
        <v>0</v>
      </c>
      <c r="S99" s="50">
        <f t="shared" si="22"/>
        <v>0</v>
      </c>
      <c r="T99" s="50">
        <f t="shared" si="22"/>
        <v>0</v>
      </c>
      <c r="U99" s="50">
        <f t="shared" si="22"/>
        <v>0</v>
      </c>
      <c r="V99" s="50">
        <f t="shared" si="23"/>
        <v>0</v>
      </c>
      <c r="W99" s="50">
        <f t="shared" si="23"/>
        <v>0</v>
      </c>
      <c r="X99" s="50">
        <f t="shared" si="23"/>
        <v>0</v>
      </c>
      <c r="Y99" s="50">
        <f t="shared" si="23"/>
        <v>0</v>
      </c>
      <c r="Z99" s="50">
        <f t="shared" si="23"/>
        <v>0</v>
      </c>
      <c r="AA99" s="50">
        <f t="shared" si="23"/>
        <v>0</v>
      </c>
      <c r="AB99" s="50">
        <f t="shared" si="23"/>
        <v>0</v>
      </c>
      <c r="AC99" s="50">
        <f t="shared" si="23"/>
        <v>0</v>
      </c>
      <c r="AD99" s="50">
        <f t="shared" si="23"/>
        <v>0</v>
      </c>
      <c r="AE99" s="50">
        <f t="shared" si="23"/>
        <v>0</v>
      </c>
      <c r="AF99" s="50">
        <f t="shared" si="23"/>
        <v>0</v>
      </c>
      <c r="AG99" s="50">
        <f t="shared" si="23"/>
        <v>0</v>
      </c>
      <c r="AH99" s="50">
        <f t="shared" si="23"/>
        <v>0</v>
      </c>
      <c r="AI99" s="50">
        <f t="shared" si="23"/>
        <v>0</v>
      </c>
      <c r="AJ99" s="50">
        <f t="shared" si="23"/>
        <v>0</v>
      </c>
      <c r="AK99" s="50">
        <f>COUNTIF(F99:AJ99,1)</f>
        <v>0</v>
      </c>
    </row>
    <row r="100" spans="5:37" ht="13.5" hidden="1" customHeight="1">
      <c r="E100" s="48" t="s">
        <v>62</v>
      </c>
      <c r="F100" s="50">
        <f t="shared" si="22"/>
        <v>0</v>
      </c>
      <c r="G100" s="50">
        <f t="shared" si="22"/>
        <v>0</v>
      </c>
      <c r="H100" s="50">
        <f t="shared" si="22"/>
        <v>0</v>
      </c>
      <c r="I100" s="50">
        <f t="shared" si="22"/>
        <v>0</v>
      </c>
      <c r="J100" s="50">
        <f t="shared" si="22"/>
        <v>0</v>
      </c>
      <c r="K100" s="50">
        <f t="shared" si="22"/>
        <v>0</v>
      </c>
      <c r="L100" s="50">
        <f t="shared" si="22"/>
        <v>0</v>
      </c>
      <c r="M100" s="50">
        <f t="shared" si="22"/>
        <v>0</v>
      </c>
      <c r="N100" s="50">
        <f t="shared" si="22"/>
        <v>0</v>
      </c>
      <c r="O100" s="50">
        <f t="shared" si="22"/>
        <v>0</v>
      </c>
      <c r="P100" s="50">
        <f t="shared" si="22"/>
        <v>0</v>
      </c>
      <c r="Q100" s="50">
        <f t="shared" si="22"/>
        <v>0</v>
      </c>
      <c r="R100" s="50">
        <f t="shared" si="22"/>
        <v>0</v>
      </c>
      <c r="S100" s="50">
        <f t="shared" si="22"/>
        <v>0</v>
      </c>
      <c r="T100" s="50">
        <f t="shared" si="22"/>
        <v>0</v>
      </c>
      <c r="U100" s="50">
        <f t="shared" si="22"/>
        <v>0</v>
      </c>
      <c r="V100" s="50">
        <f t="shared" si="23"/>
        <v>0</v>
      </c>
      <c r="W100" s="50">
        <f t="shared" si="23"/>
        <v>0</v>
      </c>
      <c r="X100" s="50">
        <f t="shared" si="23"/>
        <v>0</v>
      </c>
      <c r="Y100" s="50">
        <f t="shared" si="23"/>
        <v>0</v>
      </c>
      <c r="Z100" s="50">
        <f t="shared" si="23"/>
        <v>0</v>
      </c>
      <c r="AA100" s="50">
        <f t="shared" si="23"/>
        <v>0</v>
      </c>
      <c r="AB100" s="50">
        <f t="shared" si="23"/>
        <v>0</v>
      </c>
      <c r="AC100" s="50">
        <f t="shared" si="23"/>
        <v>0</v>
      </c>
      <c r="AD100" s="50">
        <f t="shared" si="23"/>
        <v>0</v>
      </c>
      <c r="AE100" s="50">
        <f t="shared" si="23"/>
        <v>0</v>
      </c>
      <c r="AF100" s="50">
        <f t="shared" si="23"/>
        <v>0</v>
      </c>
      <c r="AG100" s="50">
        <f t="shared" si="23"/>
        <v>0</v>
      </c>
      <c r="AH100" s="50">
        <f t="shared" si="23"/>
        <v>0</v>
      </c>
      <c r="AI100" s="50">
        <f t="shared" si="23"/>
        <v>0</v>
      </c>
      <c r="AJ100" s="50">
        <f t="shared" si="23"/>
        <v>0</v>
      </c>
      <c r="AK100" s="50">
        <f>COUNTIF(F100:AJ100,1)</f>
        <v>0</v>
      </c>
    </row>
    <row r="101" spans="5:37" ht="13.5" hidden="1" customHeight="1">
      <c r="E101" s="48" t="s">
        <v>63</v>
      </c>
      <c r="F101" s="50">
        <f t="shared" si="22"/>
        <v>0</v>
      </c>
      <c r="G101" s="50">
        <f t="shared" si="22"/>
        <v>0</v>
      </c>
      <c r="H101" s="50">
        <f t="shared" si="22"/>
        <v>0</v>
      </c>
      <c r="I101" s="50">
        <f t="shared" si="22"/>
        <v>0</v>
      </c>
      <c r="J101" s="50">
        <f t="shared" si="22"/>
        <v>0</v>
      </c>
      <c r="K101" s="50">
        <f t="shared" si="22"/>
        <v>0</v>
      </c>
      <c r="L101" s="50">
        <f t="shared" si="22"/>
        <v>0</v>
      </c>
      <c r="M101" s="50">
        <f t="shared" si="22"/>
        <v>0</v>
      </c>
      <c r="N101" s="50">
        <f t="shared" si="22"/>
        <v>0</v>
      </c>
      <c r="O101" s="50">
        <f t="shared" si="22"/>
        <v>0</v>
      </c>
      <c r="P101" s="50">
        <f t="shared" si="22"/>
        <v>0</v>
      </c>
      <c r="Q101" s="50">
        <f t="shared" si="22"/>
        <v>0</v>
      </c>
      <c r="R101" s="50">
        <f t="shared" si="22"/>
        <v>0</v>
      </c>
      <c r="S101" s="50">
        <f t="shared" si="22"/>
        <v>0</v>
      </c>
      <c r="T101" s="50">
        <f t="shared" si="22"/>
        <v>0</v>
      </c>
      <c r="U101" s="50">
        <f t="shared" si="22"/>
        <v>0</v>
      </c>
      <c r="V101" s="50">
        <f t="shared" si="23"/>
        <v>0</v>
      </c>
      <c r="W101" s="50">
        <f t="shared" si="23"/>
        <v>0</v>
      </c>
      <c r="X101" s="50">
        <f t="shared" si="23"/>
        <v>0</v>
      </c>
      <c r="Y101" s="50">
        <f t="shared" si="23"/>
        <v>0</v>
      </c>
      <c r="Z101" s="50">
        <f t="shared" si="23"/>
        <v>0</v>
      </c>
      <c r="AA101" s="50">
        <f t="shared" si="23"/>
        <v>0</v>
      </c>
      <c r="AB101" s="50">
        <f t="shared" si="23"/>
        <v>0</v>
      </c>
      <c r="AC101" s="50">
        <f t="shared" si="23"/>
        <v>0</v>
      </c>
      <c r="AD101" s="50">
        <f t="shared" si="23"/>
        <v>0</v>
      </c>
      <c r="AE101" s="50">
        <f t="shared" si="23"/>
        <v>0</v>
      </c>
      <c r="AF101" s="50">
        <f t="shared" si="23"/>
        <v>0</v>
      </c>
      <c r="AG101" s="50">
        <f t="shared" si="23"/>
        <v>0</v>
      </c>
      <c r="AH101" s="50">
        <f t="shared" si="23"/>
        <v>0</v>
      </c>
      <c r="AI101" s="50">
        <f t="shared" si="23"/>
        <v>0</v>
      </c>
      <c r="AJ101" s="50">
        <f t="shared" si="23"/>
        <v>0</v>
      </c>
      <c r="AK101" s="50">
        <f>COUNTIF(F101:AJ101,1)</f>
        <v>0</v>
      </c>
    </row>
    <row r="102" spans="5:37" ht="13.5" hidden="1" customHeight="1">
      <c r="E102" s="48" t="s">
        <v>64</v>
      </c>
      <c r="F102" s="50">
        <f t="shared" si="22"/>
        <v>0</v>
      </c>
      <c r="G102" s="50">
        <f t="shared" si="22"/>
        <v>0</v>
      </c>
      <c r="H102" s="50">
        <f t="shared" si="22"/>
        <v>0</v>
      </c>
      <c r="I102" s="50">
        <f t="shared" si="22"/>
        <v>0</v>
      </c>
      <c r="J102" s="50">
        <f t="shared" si="22"/>
        <v>0</v>
      </c>
      <c r="K102" s="50">
        <f t="shared" si="22"/>
        <v>0</v>
      </c>
      <c r="L102" s="50">
        <f t="shared" si="22"/>
        <v>0</v>
      </c>
      <c r="M102" s="50">
        <f t="shared" si="22"/>
        <v>0</v>
      </c>
      <c r="N102" s="50">
        <f t="shared" si="22"/>
        <v>0</v>
      </c>
      <c r="O102" s="50">
        <f t="shared" si="22"/>
        <v>0</v>
      </c>
      <c r="P102" s="50">
        <f t="shared" si="22"/>
        <v>0</v>
      </c>
      <c r="Q102" s="50">
        <f t="shared" si="22"/>
        <v>0</v>
      </c>
      <c r="R102" s="50">
        <f t="shared" si="22"/>
        <v>0</v>
      </c>
      <c r="S102" s="50">
        <f t="shared" si="22"/>
        <v>0</v>
      </c>
      <c r="T102" s="50">
        <f t="shared" si="22"/>
        <v>0</v>
      </c>
      <c r="U102" s="50">
        <f t="shared" si="22"/>
        <v>0</v>
      </c>
      <c r="V102" s="50">
        <f t="shared" si="23"/>
        <v>0</v>
      </c>
      <c r="W102" s="50">
        <f t="shared" si="23"/>
        <v>0</v>
      </c>
      <c r="X102" s="50">
        <f t="shared" si="23"/>
        <v>0</v>
      </c>
      <c r="Y102" s="50">
        <f t="shared" si="23"/>
        <v>0</v>
      </c>
      <c r="Z102" s="50">
        <f t="shared" si="23"/>
        <v>0</v>
      </c>
      <c r="AA102" s="50">
        <f t="shared" si="23"/>
        <v>0</v>
      </c>
      <c r="AB102" s="50">
        <f t="shared" si="23"/>
        <v>0</v>
      </c>
      <c r="AC102" s="50">
        <f t="shared" si="23"/>
        <v>0</v>
      </c>
      <c r="AD102" s="50">
        <f t="shared" si="23"/>
        <v>0</v>
      </c>
      <c r="AE102" s="50">
        <f t="shared" si="23"/>
        <v>0</v>
      </c>
      <c r="AF102" s="50">
        <f t="shared" si="23"/>
        <v>0</v>
      </c>
      <c r="AG102" s="50">
        <f t="shared" si="23"/>
        <v>0</v>
      </c>
      <c r="AH102" s="50">
        <f t="shared" si="23"/>
        <v>0</v>
      </c>
      <c r="AI102" s="50">
        <f t="shared" si="23"/>
        <v>0</v>
      </c>
      <c r="AJ102" s="50">
        <f t="shared" si="23"/>
        <v>0</v>
      </c>
      <c r="AK102" s="50">
        <f>COUNTIF(F102:AJ102,1)</f>
        <v>0</v>
      </c>
    </row>
    <row r="103" spans="5:37" ht="13.5" hidden="1" customHeight="1">
      <c r="E103" s="48" t="s">
        <v>65</v>
      </c>
      <c r="F103" s="50">
        <f t="shared" si="22"/>
        <v>0</v>
      </c>
      <c r="G103" s="50">
        <f t="shared" si="22"/>
        <v>0</v>
      </c>
      <c r="H103" s="50">
        <f t="shared" si="22"/>
        <v>0</v>
      </c>
      <c r="I103" s="50">
        <f t="shared" si="22"/>
        <v>0</v>
      </c>
      <c r="J103" s="50">
        <f t="shared" si="22"/>
        <v>0</v>
      </c>
      <c r="K103" s="50">
        <f t="shared" si="22"/>
        <v>0</v>
      </c>
      <c r="L103" s="50">
        <f t="shared" si="22"/>
        <v>0</v>
      </c>
      <c r="M103" s="50">
        <f t="shared" si="22"/>
        <v>0</v>
      </c>
      <c r="N103" s="50">
        <f t="shared" si="22"/>
        <v>0</v>
      </c>
      <c r="O103" s="50">
        <f t="shared" si="22"/>
        <v>0</v>
      </c>
      <c r="P103" s="50">
        <f t="shared" si="22"/>
        <v>0</v>
      </c>
      <c r="Q103" s="50">
        <f t="shared" si="22"/>
        <v>0</v>
      </c>
      <c r="R103" s="50">
        <f t="shared" si="22"/>
        <v>0</v>
      </c>
      <c r="S103" s="50">
        <f t="shared" si="22"/>
        <v>0</v>
      </c>
      <c r="T103" s="50">
        <f t="shared" si="22"/>
        <v>0</v>
      </c>
      <c r="U103" s="50">
        <f t="shared" si="22"/>
        <v>0</v>
      </c>
      <c r="V103" s="50">
        <f t="shared" si="23"/>
        <v>0</v>
      </c>
      <c r="W103" s="50">
        <f t="shared" si="23"/>
        <v>0</v>
      </c>
      <c r="X103" s="50">
        <f t="shared" si="23"/>
        <v>0</v>
      </c>
      <c r="Y103" s="50">
        <f t="shared" si="23"/>
        <v>0</v>
      </c>
      <c r="Z103" s="50">
        <f t="shared" si="23"/>
        <v>0</v>
      </c>
      <c r="AA103" s="50">
        <f t="shared" si="23"/>
        <v>0</v>
      </c>
      <c r="AB103" s="50">
        <f t="shared" si="23"/>
        <v>0</v>
      </c>
      <c r="AC103" s="50">
        <f t="shared" si="23"/>
        <v>0</v>
      </c>
      <c r="AD103" s="50">
        <f t="shared" si="23"/>
        <v>0</v>
      </c>
      <c r="AE103" s="50">
        <f t="shared" si="23"/>
        <v>0</v>
      </c>
      <c r="AF103" s="50">
        <f t="shared" si="23"/>
        <v>0</v>
      </c>
      <c r="AG103" s="50">
        <f t="shared" si="23"/>
        <v>0</v>
      </c>
      <c r="AH103" s="50">
        <f t="shared" si="23"/>
        <v>0</v>
      </c>
      <c r="AI103" s="50">
        <f t="shared" si="23"/>
        <v>0</v>
      </c>
      <c r="AJ103" s="50">
        <f t="shared" si="23"/>
        <v>0</v>
      </c>
      <c r="AK103" s="50">
        <f>COUNTIF(F103:AJ103,1)</f>
        <v>0</v>
      </c>
    </row>
    <row r="104" spans="5:37" ht="13.5" hidden="1" customHeight="1">
      <c r="E104" s="48" t="s">
        <v>66</v>
      </c>
      <c r="F104" s="50">
        <f t="shared" si="22"/>
        <v>0</v>
      </c>
      <c r="G104" s="50">
        <f t="shared" si="22"/>
        <v>0</v>
      </c>
      <c r="H104" s="50">
        <f t="shared" si="22"/>
        <v>0</v>
      </c>
      <c r="I104" s="50">
        <f t="shared" si="22"/>
        <v>0</v>
      </c>
      <c r="J104" s="50">
        <f t="shared" si="22"/>
        <v>0</v>
      </c>
      <c r="K104" s="50">
        <f t="shared" si="22"/>
        <v>0</v>
      </c>
      <c r="L104" s="50">
        <f t="shared" si="22"/>
        <v>0</v>
      </c>
      <c r="M104" s="50">
        <f t="shared" si="22"/>
        <v>0</v>
      </c>
      <c r="N104" s="50">
        <f t="shared" si="22"/>
        <v>0</v>
      </c>
      <c r="O104" s="50">
        <f t="shared" si="22"/>
        <v>0</v>
      </c>
      <c r="P104" s="50">
        <f t="shared" si="22"/>
        <v>0</v>
      </c>
      <c r="Q104" s="50">
        <f t="shared" si="22"/>
        <v>0</v>
      </c>
      <c r="R104" s="50">
        <f t="shared" si="22"/>
        <v>0</v>
      </c>
      <c r="S104" s="50">
        <f t="shared" si="22"/>
        <v>0</v>
      </c>
      <c r="T104" s="50">
        <f t="shared" si="22"/>
        <v>0</v>
      </c>
      <c r="U104" s="50">
        <f t="shared" si="22"/>
        <v>0</v>
      </c>
      <c r="V104" s="50">
        <f t="shared" si="23"/>
        <v>0</v>
      </c>
      <c r="W104" s="50">
        <f t="shared" si="23"/>
        <v>0</v>
      </c>
      <c r="X104" s="50">
        <f t="shared" si="23"/>
        <v>0</v>
      </c>
      <c r="Y104" s="50">
        <f t="shared" si="23"/>
        <v>0</v>
      </c>
      <c r="Z104" s="50">
        <f t="shared" si="23"/>
        <v>0</v>
      </c>
      <c r="AA104" s="50">
        <f t="shared" si="23"/>
        <v>0</v>
      </c>
      <c r="AB104" s="50">
        <f t="shared" si="23"/>
        <v>0</v>
      </c>
      <c r="AC104" s="50">
        <f t="shared" si="23"/>
        <v>0</v>
      </c>
      <c r="AD104" s="50">
        <f t="shared" si="23"/>
        <v>0</v>
      </c>
      <c r="AE104" s="50">
        <f t="shared" si="23"/>
        <v>0</v>
      </c>
      <c r="AF104" s="50">
        <f t="shared" si="23"/>
        <v>0</v>
      </c>
      <c r="AG104" s="50">
        <f t="shared" si="23"/>
        <v>0</v>
      </c>
      <c r="AH104" s="50">
        <f t="shared" si="23"/>
        <v>0</v>
      </c>
      <c r="AI104" s="50">
        <f t="shared" si="23"/>
        <v>0</v>
      </c>
      <c r="AJ104" s="50">
        <f t="shared" si="23"/>
        <v>0</v>
      </c>
      <c r="AK104" s="50">
        <f t="shared" si="24"/>
        <v>0</v>
      </c>
    </row>
    <row r="105" spans="5:37" ht="13.5" hidden="1" customHeight="1">
      <c r="E105" s="48" t="s">
        <v>67</v>
      </c>
      <c r="F105" s="50">
        <f t="shared" si="22"/>
        <v>0</v>
      </c>
      <c r="G105" s="50">
        <f t="shared" si="22"/>
        <v>0</v>
      </c>
      <c r="H105" s="50">
        <f t="shared" si="22"/>
        <v>0</v>
      </c>
      <c r="I105" s="50">
        <f t="shared" si="22"/>
        <v>0</v>
      </c>
      <c r="J105" s="50">
        <f t="shared" si="22"/>
        <v>0</v>
      </c>
      <c r="K105" s="50">
        <f t="shared" si="22"/>
        <v>0</v>
      </c>
      <c r="L105" s="50">
        <f t="shared" si="22"/>
        <v>0</v>
      </c>
      <c r="M105" s="50">
        <f t="shared" si="22"/>
        <v>0</v>
      </c>
      <c r="N105" s="50">
        <f t="shared" si="22"/>
        <v>0</v>
      </c>
      <c r="O105" s="50">
        <f t="shared" si="22"/>
        <v>0</v>
      </c>
      <c r="P105" s="50">
        <f t="shared" si="22"/>
        <v>0</v>
      </c>
      <c r="Q105" s="50">
        <f t="shared" si="22"/>
        <v>0</v>
      </c>
      <c r="R105" s="50">
        <f t="shared" si="22"/>
        <v>0</v>
      </c>
      <c r="S105" s="50">
        <f t="shared" si="22"/>
        <v>0</v>
      </c>
      <c r="T105" s="50">
        <f t="shared" si="22"/>
        <v>0</v>
      </c>
      <c r="U105" s="50">
        <f t="shared" si="22"/>
        <v>0</v>
      </c>
      <c r="V105" s="50">
        <f t="shared" si="23"/>
        <v>0</v>
      </c>
      <c r="W105" s="50">
        <f t="shared" si="23"/>
        <v>0</v>
      </c>
      <c r="X105" s="50">
        <f t="shared" si="23"/>
        <v>0</v>
      </c>
      <c r="Y105" s="50">
        <f t="shared" si="23"/>
        <v>0</v>
      </c>
      <c r="Z105" s="50">
        <f t="shared" si="23"/>
        <v>0</v>
      </c>
      <c r="AA105" s="50">
        <f t="shared" si="23"/>
        <v>0</v>
      </c>
      <c r="AB105" s="50">
        <f t="shared" si="23"/>
        <v>0</v>
      </c>
      <c r="AC105" s="50">
        <f t="shared" si="23"/>
        <v>0</v>
      </c>
      <c r="AD105" s="50">
        <f t="shared" si="23"/>
        <v>0</v>
      </c>
      <c r="AE105" s="50">
        <f t="shared" si="23"/>
        <v>0</v>
      </c>
      <c r="AF105" s="50">
        <f t="shared" si="23"/>
        <v>0</v>
      </c>
      <c r="AG105" s="50">
        <f t="shared" si="23"/>
        <v>0</v>
      </c>
      <c r="AH105" s="50">
        <f t="shared" si="23"/>
        <v>0</v>
      </c>
      <c r="AI105" s="50">
        <f t="shared" si="23"/>
        <v>0</v>
      </c>
      <c r="AJ105" s="50">
        <f t="shared" si="23"/>
        <v>0</v>
      </c>
      <c r="AK105" s="50">
        <f t="shared" si="24"/>
        <v>0</v>
      </c>
    </row>
    <row r="106" spans="5:37" ht="13.5" hidden="1" customHeight="1">
      <c r="E106" s="48" t="s">
        <v>68</v>
      </c>
      <c r="F106" s="50">
        <f t="shared" si="22"/>
        <v>0</v>
      </c>
      <c r="G106" s="50">
        <f t="shared" si="22"/>
        <v>0</v>
      </c>
      <c r="H106" s="50">
        <f t="shared" si="22"/>
        <v>0</v>
      </c>
      <c r="I106" s="50">
        <f t="shared" si="22"/>
        <v>0</v>
      </c>
      <c r="J106" s="50">
        <f t="shared" si="22"/>
        <v>0</v>
      </c>
      <c r="K106" s="50">
        <f t="shared" si="22"/>
        <v>0</v>
      </c>
      <c r="L106" s="50">
        <f t="shared" si="22"/>
        <v>0</v>
      </c>
      <c r="M106" s="50">
        <f t="shared" si="22"/>
        <v>0</v>
      </c>
      <c r="N106" s="50">
        <f t="shared" si="22"/>
        <v>0</v>
      </c>
      <c r="O106" s="50">
        <f t="shared" si="22"/>
        <v>0</v>
      </c>
      <c r="P106" s="50">
        <f t="shared" si="22"/>
        <v>0</v>
      </c>
      <c r="Q106" s="50">
        <f t="shared" si="22"/>
        <v>0</v>
      </c>
      <c r="R106" s="50">
        <f t="shared" si="22"/>
        <v>0</v>
      </c>
      <c r="S106" s="50">
        <f t="shared" si="22"/>
        <v>0</v>
      </c>
      <c r="T106" s="50">
        <f t="shared" si="22"/>
        <v>0</v>
      </c>
      <c r="U106" s="50">
        <f t="shared" ref="U106:AJ106" si="25">IF(COUNTIF(V$11:V$30,$E106)=0,0,1)</f>
        <v>0</v>
      </c>
      <c r="V106" s="50">
        <f t="shared" si="25"/>
        <v>0</v>
      </c>
      <c r="W106" s="50">
        <f t="shared" si="25"/>
        <v>0</v>
      </c>
      <c r="X106" s="50">
        <f t="shared" si="25"/>
        <v>0</v>
      </c>
      <c r="Y106" s="50">
        <f t="shared" si="25"/>
        <v>0</v>
      </c>
      <c r="Z106" s="50">
        <f t="shared" si="25"/>
        <v>0</v>
      </c>
      <c r="AA106" s="50">
        <f t="shared" si="25"/>
        <v>0</v>
      </c>
      <c r="AB106" s="50">
        <f t="shared" si="25"/>
        <v>0</v>
      </c>
      <c r="AC106" s="50">
        <f t="shared" si="25"/>
        <v>0</v>
      </c>
      <c r="AD106" s="50">
        <f t="shared" si="25"/>
        <v>0</v>
      </c>
      <c r="AE106" s="50">
        <f t="shared" si="25"/>
        <v>0</v>
      </c>
      <c r="AF106" s="50">
        <f t="shared" si="25"/>
        <v>0</v>
      </c>
      <c r="AG106" s="50">
        <f t="shared" si="25"/>
        <v>0</v>
      </c>
      <c r="AH106" s="50">
        <f t="shared" si="25"/>
        <v>0</v>
      </c>
      <c r="AI106" s="50">
        <f t="shared" si="25"/>
        <v>0</v>
      </c>
      <c r="AJ106" s="50">
        <f t="shared" si="25"/>
        <v>0</v>
      </c>
      <c r="AK106" s="50">
        <f t="shared" si="24"/>
        <v>0</v>
      </c>
    </row>
    <row r="107" spans="5:37" ht="13.5" customHeight="1"/>
  </sheetData>
  <sheetProtection formatCells="0"/>
  <mergeCells count="504">
    <mergeCell ref="BF37:BF38"/>
    <mergeCell ref="BF39:BF40"/>
    <mergeCell ref="BF41:BF42"/>
    <mergeCell ref="BF43:BF44"/>
    <mergeCell ref="BF45:BF46"/>
    <mergeCell ref="BF47:BF48"/>
    <mergeCell ref="BF49:BF50"/>
    <mergeCell ref="BF51:BF52"/>
    <mergeCell ref="BF53:BF54"/>
    <mergeCell ref="BF3:BG3"/>
    <mergeCell ref="BF5:BG5"/>
    <mergeCell ref="BF7:BF8"/>
    <mergeCell ref="BF9:BF10"/>
    <mergeCell ref="BF11:BF12"/>
    <mergeCell ref="BF13:BF14"/>
    <mergeCell ref="BF15:BF16"/>
    <mergeCell ref="BF17:BF18"/>
    <mergeCell ref="BF19:BF20"/>
    <mergeCell ref="AR63:AT63"/>
    <mergeCell ref="AR55:AT56"/>
    <mergeCell ref="AU55:AU56"/>
    <mergeCell ref="AV55:AV56"/>
    <mergeCell ref="AW55:AW56"/>
    <mergeCell ref="AX55:AX56"/>
    <mergeCell ref="AY55:AY56"/>
    <mergeCell ref="AZ55:AZ56"/>
    <mergeCell ref="AZ53:AZ54"/>
    <mergeCell ref="AR62:AT62"/>
    <mergeCell ref="BA53:BA54"/>
    <mergeCell ref="BB53:BB54"/>
    <mergeCell ref="BC53:BC54"/>
    <mergeCell ref="BD53:BD54"/>
    <mergeCell ref="BE53:BE54"/>
    <mergeCell ref="BG53:BG54"/>
    <mergeCell ref="AT51:AT52"/>
    <mergeCell ref="AU51:AU52"/>
    <mergeCell ref="AV51:AV52"/>
    <mergeCell ref="AW51:AW52"/>
    <mergeCell ref="AX51:AX52"/>
    <mergeCell ref="AY51:AY52"/>
    <mergeCell ref="AZ51:AZ52"/>
    <mergeCell ref="BA51:BA52"/>
    <mergeCell ref="BB51:BB52"/>
    <mergeCell ref="BC51:BC52"/>
    <mergeCell ref="BD51:BD52"/>
    <mergeCell ref="BE51:BE52"/>
    <mergeCell ref="BG51:BG52"/>
    <mergeCell ref="BD57:BD58"/>
    <mergeCell ref="BE57:BE58"/>
    <mergeCell ref="BG57:BG58"/>
    <mergeCell ref="AZ57:AZ58"/>
    <mergeCell ref="BA57:BA58"/>
    <mergeCell ref="BB57:BB58"/>
    <mergeCell ref="BC57:BC58"/>
    <mergeCell ref="BA55:BA56"/>
    <mergeCell ref="BB55:BB56"/>
    <mergeCell ref="BC55:BC56"/>
    <mergeCell ref="BD55:BD56"/>
    <mergeCell ref="BE55:BE56"/>
    <mergeCell ref="BG55:BG56"/>
    <mergeCell ref="BF55:BF56"/>
    <mergeCell ref="BF57:BF58"/>
    <mergeCell ref="C50:F50"/>
    <mergeCell ref="AR59:AT59"/>
    <mergeCell ref="A52:E55"/>
    <mergeCell ref="W52:Y52"/>
    <mergeCell ref="AR60:AT60"/>
    <mergeCell ref="W53:Y53"/>
    <mergeCell ref="AR61:AT61"/>
    <mergeCell ref="AX57:AX58"/>
    <mergeCell ref="AY57:AY58"/>
    <mergeCell ref="AS49:AS50"/>
    <mergeCell ref="AT49:AT50"/>
    <mergeCell ref="AU49:AU50"/>
    <mergeCell ref="AV49:AV50"/>
    <mergeCell ref="AW49:AW50"/>
    <mergeCell ref="W54:Y54"/>
    <mergeCell ref="AS53:AS54"/>
    <mergeCell ref="AT53:AT54"/>
    <mergeCell ref="AU53:AU54"/>
    <mergeCell ref="AV53:AV54"/>
    <mergeCell ref="AW53:AW54"/>
    <mergeCell ref="AX53:AX54"/>
    <mergeCell ref="AY53:AY54"/>
    <mergeCell ref="W55:Y55"/>
    <mergeCell ref="BE47:BE48"/>
    <mergeCell ref="BG47:BG48"/>
    <mergeCell ref="C48:D48"/>
    <mergeCell ref="C49:D49"/>
    <mergeCell ref="AR57:AT58"/>
    <mergeCell ref="AU57:AU58"/>
    <mergeCell ref="AV57:AV58"/>
    <mergeCell ref="AW57:AW58"/>
    <mergeCell ref="AW47:AW48"/>
    <mergeCell ref="AX47:AX48"/>
    <mergeCell ref="AY47:AY48"/>
    <mergeCell ref="AZ47:AZ48"/>
    <mergeCell ref="BA47:BA48"/>
    <mergeCell ref="BB47:BB48"/>
    <mergeCell ref="AX49:AX50"/>
    <mergeCell ref="AY49:AY50"/>
    <mergeCell ref="AZ49:AZ50"/>
    <mergeCell ref="BA49:BA50"/>
    <mergeCell ref="BB49:BB50"/>
    <mergeCell ref="BC49:BC50"/>
    <mergeCell ref="BD49:BD50"/>
    <mergeCell ref="BE49:BE50"/>
    <mergeCell ref="BG49:BG50"/>
    <mergeCell ref="AS51:AS52"/>
    <mergeCell ref="BC45:BC46"/>
    <mergeCell ref="BD45:BD46"/>
    <mergeCell ref="BE45:BE46"/>
    <mergeCell ref="BG45:BG46"/>
    <mergeCell ref="C46:D46"/>
    <mergeCell ref="C47:D47"/>
    <mergeCell ref="AS47:AS48"/>
    <mergeCell ref="AT47:AT48"/>
    <mergeCell ref="AU47:AU48"/>
    <mergeCell ref="AV47:AV48"/>
    <mergeCell ref="AW45:AW46"/>
    <mergeCell ref="AX45:AX46"/>
    <mergeCell ref="AY45:AY46"/>
    <mergeCell ref="AZ45:AZ46"/>
    <mergeCell ref="BA45:BA46"/>
    <mergeCell ref="BB45:BB46"/>
    <mergeCell ref="AN45:AN47"/>
    <mergeCell ref="AO45:AO47"/>
    <mergeCell ref="AS45:AS46"/>
    <mergeCell ref="AT45:AT46"/>
    <mergeCell ref="AU45:AU46"/>
    <mergeCell ref="AV45:AV46"/>
    <mergeCell ref="BC47:BC48"/>
    <mergeCell ref="BD47:BD48"/>
    <mergeCell ref="BD43:BD44"/>
    <mergeCell ref="BE43:BE44"/>
    <mergeCell ref="BG43:BG44"/>
    <mergeCell ref="C44:D44"/>
    <mergeCell ref="AV43:AV44"/>
    <mergeCell ref="AW43:AW44"/>
    <mergeCell ref="AX43:AX44"/>
    <mergeCell ref="AY43:AY44"/>
    <mergeCell ref="AZ43:AZ44"/>
    <mergeCell ref="BA43:BA44"/>
    <mergeCell ref="BE41:BE42"/>
    <mergeCell ref="BG41:BG42"/>
    <mergeCell ref="C42:D42"/>
    <mergeCell ref="AM42:AM44"/>
    <mergeCell ref="AN42:AN44"/>
    <mergeCell ref="AO42:AO44"/>
    <mergeCell ref="C43:D43"/>
    <mergeCell ref="AS43:AS44"/>
    <mergeCell ref="AT43:AT44"/>
    <mergeCell ref="AU43:AU44"/>
    <mergeCell ref="AY41:AY42"/>
    <mergeCell ref="AZ41:AZ42"/>
    <mergeCell ref="BA41:BA42"/>
    <mergeCell ref="BB41:BB42"/>
    <mergeCell ref="BC41:BC42"/>
    <mergeCell ref="BD41:BD42"/>
    <mergeCell ref="AS41:AS42"/>
    <mergeCell ref="AT41:AT42"/>
    <mergeCell ref="AU41:AU42"/>
    <mergeCell ref="AV41:AV42"/>
    <mergeCell ref="AW41:AW42"/>
    <mergeCell ref="AX41:AX42"/>
    <mergeCell ref="BB43:BB44"/>
    <mergeCell ref="BC43:BC44"/>
    <mergeCell ref="BA39:BA40"/>
    <mergeCell ref="BB39:BB40"/>
    <mergeCell ref="BC39:BC40"/>
    <mergeCell ref="BD39:BD40"/>
    <mergeCell ref="BE39:BE40"/>
    <mergeCell ref="BG39:BG40"/>
    <mergeCell ref="AU39:AU40"/>
    <mergeCell ref="AV39:AV40"/>
    <mergeCell ref="AW39:AW40"/>
    <mergeCell ref="AX39:AX40"/>
    <mergeCell ref="AY39:AY40"/>
    <mergeCell ref="AZ39:AZ40"/>
    <mergeCell ref="BE37:BE38"/>
    <mergeCell ref="BG37:BG38"/>
    <mergeCell ref="C38:D38"/>
    <mergeCell ref="C39:D39"/>
    <mergeCell ref="AM39:AM41"/>
    <mergeCell ref="AN39:AN41"/>
    <mergeCell ref="AO39:AO41"/>
    <mergeCell ref="AR39:AR48"/>
    <mergeCell ref="AS39:AS40"/>
    <mergeCell ref="AT39:AT40"/>
    <mergeCell ref="AY37:AY38"/>
    <mergeCell ref="AZ37:AZ38"/>
    <mergeCell ref="BA37:BA38"/>
    <mergeCell ref="BB37:BB38"/>
    <mergeCell ref="BC37:BC38"/>
    <mergeCell ref="BD37:BD38"/>
    <mergeCell ref="AS37:AS38"/>
    <mergeCell ref="AT37:AT38"/>
    <mergeCell ref="AU37:AU38"/>
    <mergeCell ref="AV37:AV38"/>
    <mergeCell ref="AW37:AW38"/>
    <mergeCell ref="AX37:AX38"/>
    <mergeCell ref="AL36:AL47"/>
    <mergeCell ref="AM36:AM38"/>
    <mergeCell ref="BB35:BB36"/>
    <mergeCell ref="BC35:BC36"/>
    <mergeCell ref="BD35:BD36"/>
    <mergeCell ref="BE35:BE36"/>
    <mergeCell ref="BG35:BG36"/>
    <mergeCell ref="AU35:AU36"/>
    <mergeCell ref="AV35:AV36"/>
    <mergeCell ref="AW35:AW36"/>
    <mergeCell ref="AX35:AX36"/>
    <mergeCell ref="AY35:AY36"/>
    <mergeCell ref="AZ35:AZ36"/>
    <mergeCell ref="BA35:BA36"/>
    <mergeCell ref="BF35:BF36"/>
    <mergeCell ref="A35:B36"/>
    <mergeCell ref="C35:D36"/>
    <mergeCell ref="E35:E36"/>
    <mergeCell ref="F35:F36"/>
    <mergeCell ref="G35:AK35"/>
    <mergeCell ref="AS35:AS36"/>
    <mergeCell ref="AT35:AT36"/>
    <mergeCell ref="AX33:AX34"/>
    <mergeCell ref="AY33:AY34"/>
    <mergeCell ref="AN36:AN38"/>
    <mergeCell ref="AO36:AO38"/>
    <mergeCell ref="A37:B50"/>
    <mergeCell ref="C37:D37"/>
    <mergeCell ref="C40:D40"/>
    <mergeCell ref="C41:D41"/>
    <mergeCell ref="C45:D45"/>
    <mergeCell ref="AM45:AM47"/>
    <mergeCell ref="A33:F33"/>
    <mergeCell ref="AS33:AS34"/>
    <mergeCell ref="AT33:AT34"/>
    <mergeCell ref="AU33:AU34"/>
    <mergeCell ref="AV33:AV34"/>
    <mergeCell ref="AW33:AW34"/>
    <mergeCell ref="AR49:AR54"/>
    <mergeCell ref="AS27:AS28"/>
    <mergeCell ref="AT27:AT28"/>
    <mergeCell ref="AU27:AU28"/>
    <mergeCell ref="AV27:AV28"/>
    <mergeCell ref="AW27:AW28"/>
    <mergeCell ref="AX27:AX28"/>
    <mergeCell ref="AY27:AY28"/>
    <mergeCell ref="AZ27:AZ28"/>
    <mergeCell ref="AS23:AS24"/>
    <mergeCell ref="AT23:AT24"/>
    <mergeCell ref="AU23:AU24"/>
    <mergeCell ref="AV23:AV24"/>
    <mergeCell ref="AW23:AW24"/>
    <mergeCell ref="AZ33:AZ34"/>
    <mergeCell ref="B31:F31"/>
    <mergeCell ref="AS31:AS32"/>
    <mergeCell ref="AT31:AT32"/>
    <mergeCell ref="AU31:AU32"/>
    <mergeCell ref="AV31:AV32"/>
    <mergeCell ref="AW31:AW32"/>
    <mergeCell ref="AW29:AW30"/>
    <mergeCell ref="AX29:AX30"/>
    <mergeCell ref="AY29:AY30"/>
    <mergeCell ref="A32:F32"/>
    <mergeCell ref="AR29:AR38"/>
    <mergeCell ref="AS29:AS30"/>
    <mergeCell ref="AT29:AT30"/>
    <mergeCell ref="AU29:AU30"/>
    <mergeCell ref="AV29:AV30"/>
    <mergeCell ref="AX31:AX32"/>
    <mergeCell ref="AY31:AY32"/>
    <mergeCell ref="AZ31:AZ32"/>
    <mergeCell ref="A11:A31"/>
    <mergeCell ref="AS11:AS12"/>
    <mergeCell ref="AT11:AT12"/>
    <mergeCell ref="AU11:AU12"/>
    <mergeCell ref="AV11:AV12"/>
    <mergeCell ref="AZ29:AZ30"/>
    <mergeCell ref="BA29:BA30"/>
    <mergeCell ref="BB29:BB30"/>
    <mergeCell ref="BD31:BD32"/>
    <mergeCell ref="BE31:BE32"/>
    <mergeCell ref="BG31:BG32"/>
    <mergeCell ref="BA31:BA32"/>
    <mergeCell ref="BB31:BB32"/>
    <mergeCell ref="BC31:BC32"/>
    <mergeCell ref="BF29:BF30"/>
    <mergeCell ref="BF31:BF32"/>
    <mergeCell ref="BD33:BD34"/>
    <mergeCell ref="BE33:BE34"/>
    <mergeCell ref="BG33:BG34"/>
    <mergeCell ref="BA33:BA34"/>
    <mergeCell ref="BB33:BB34"/>
    <mergeCell ref="BC33:BC34"/>
    <mergeCell ref="BB25:BB26"/>
    <mergeCell ref="BC25:BC26"/>
    <mergeCell ref="BD25:BD26"/>
    <mergeCell ref="BE25:BE26"/>
    <mergeCell ref="BB27:BB28"/>
    <mergeCell ref="BC27:BC28"/>
    <mergeCell ref="BD27:BD28"/>
    <mergeCell ref="BE27:BE28"/>
    <mergeCell ref="BG27:BG28"/>
    <mergeCell ref="BA27:BA28"/>
    <mergeCell ref="BC29:BC30"/>
    <mergeCell ref="BD29:BD30"/>
    <mergeCell ref="BE29:BE30"/>
    <mergeCell ref="BG29:BG30"/>
    <mergeCell ref="BF25:BF26"/>
    <mergeCell ref="BF27:BF28"/>
    <mergeCell ref="BF33:BF34"/>
    <mergeCell ref="BD23:BD24"/>
    <mergeCell ref="BE23:BE24"/>
    <mergeCell ref="BG23:BG24"/>
    <mergeCell ref="AS25:AS26"/>
    <mergeCell ref="AT25:AT26"/>
    <mergeCell ref="AU25:AU26"/>
    <mergeCell ref="AV25:AV26"/>
    <mergeCell ref="AW25:AW26"/>
    <mergeCell ref="AX25:AX26"/>
    <mergeCell ref="AY25:AY26"/>
    <mergeCell ref="AX23:AX24"/>
    <mergeCell ref="AY23:AY24"/>
    <mergeCell ref="AZ23:AZ24"/>
    <mergeCell ref="BA23:BA24"/>
    <mergeCell ref="BB23:BB24"/>
    <mergeCell ref="BC23:BC24"/>
    <mergeCell ref="BG25:BG26"/>
    <mergeCell ref="AZ25:AZ26"/>
    <mergeCell ref="BA25:BA26"/>
    <mergeCell ref="BF23:BF24"/>
    <mergeCell ref="BB19:BB20"/>
    <mergeCell ref="BC19:BC20"/>
    <mergeCell ref="BD19:BD20"/>
    <mergeCell ref="BE19:BE20"/>
    <mergeCell ref="BB21:BB22"/>
    <mergeCell ref="BC21:BC22"/>
    <mergeCell ref="BD21:BD22"/>
    <mergeCell ref="BE21:BE22"/>
    <mergeCell ref="BG21:BG22"/>
    <mergeCell ref="BF21:BF22"/>
    <mergeCell ref="AT21:AT22"/>
    <mergeCell ref="AU21:AU22"/>
    <mergeCell ref="AV21:AV22"/>
    <mergeCell ref="AW21:AW22"/>
    <mergeCell ref="AX21:AX22"/>
    <mergeCell ref="AY21:AY22"/>
    <mergeCell ref="AZ21:AZ22"/>
    <mergeCell ref="BA21:BA22"/>
    <mergeCell ref="AZ19:AZ20"/>
    <mergeCell ref="BA19:BA20"/>
    <mergeCell ref="BE17:BE18"/>
    <mergeCell ref="BG17:BG18"/>
    <mergeCell ref="AR19:AR28"/>
    <mergeCell ref="AS19:AS20"/>
    <mergeCell ref="AT19:AT20"/>
    <mergeCell ref="AU19:AU20"/>
    <mergeCell ref="AV19:AV20"/>
    <mergeCell ref="AW19:AW20"/>
    <mergeCell ref="AX19:AX20"/>
    <mergeCell ref="AY19:AY20"/>
    <mergeCell ref="AY17:AY18"/>
    <mergeCell ref="AZ17:AZ18"/>
    <mergeCell ref="BA17:BA18"/>
    <mergeCell ref="BB17:BB18"/>
    <mergeCell ref="BC17:BC18"/>
    <mergeCell ref="BD17:BD18"/>
    <mergeCell ref="AS17:AS18"/>
    <mergeCell ref="AT17:AT18"/>
    <mergeCell ref="AU17:AU18"/>
    <mergeCell ref="AV17:AV18"/>
    <mergeCell ref="AW17:AW18"/>
    <mergeCell ref="AX17:AX18"/>
    <mergeCell ref="BG19:BG20"/>
    <mergeCell ref="AS21:AS22"/>
    <mergeCell ref="BI11:BL11"/>
    <mergeCell ref="BN12:BN15"/>
    <mergeCell ref="BD13:BD14"/>
    <mergeCell ref="BE13:BE14"/>
    <mergeCell ref="BO12:BO15"/>
    <mergeCell ref="BE15:BE16"/>
    <mergeCell ref="BG15:BG16"/>
    <mergeCell ref="AX11:AX12"/>
    <mergeCell ref="AY11:AY12"/>
    <mergeCell ref="AZ11:AZ12"/>
    <mergeCell ref="BA11:BA12"/>
    <mergeCell ref="BB11:BB12"/>
    <mergeCell ref="BC11:BC12"/>
    <mergeCell ref="BG13:BG14"/>
    <mergeCell ref="AZ13:AZ14"/>
    <mergeCell ref="BA13:BA14"/>
    <mergeCell ref="BB13:BB14"/>
    <mergeCell ref="AZ15:AZ16"/>
    <mergeCell ref="BA15:BA16"/>
    <mergeCell ref="BB15:BB16"/>
    <mergeCell ref="AX15:AX16"/>
    <mergeCell ref="AX13:AX14"/>
    <mergeCell ref="AY13:AY14"/>
    <mergeCell ref="AY15:AY16"/>
    <mergeCell ref="AU13:AU14"/>
    <mergeCell ref="AV13:AV14"/>
    <mergeCell ref="AT7:AT8"/>
    <mergeCell ref="AU7:AU8"/>
    <mergeCell ref="AV7:AV8"/>
    <mergeCell ref="BE9:BE10"/>
    <mergeCell ref="BG9:BG10"/>
    <mergeCell ref="BD11:BD12"/>
    <mergeCell ref="BE11:BE12"/>
    <mergeCell ref="BG11:BG12"/>
    <mergeCell ref="AW7:AW8"/>
    <mergeCell ref="AX7:AX8"/>
    <mergeCell ref="BI9:BJ9"/>
    <mergeCell ref="AY7:AY8"/>
    <mergeCell ref="AZ7:AZ8"/>
    <mergeCell ref="BA7:BA8"/>
    <mergeCell ref="BB7:BB8"/>
    <mergeCell ref="BC7:BC8"/>
    <mergeCell ref="BD7:BD8"/>
    <mergeCell ref="AS7:AS8"/>
    <mergeCell ref="BC15:BC16"/>
    <mergeCell ref="BD15:BD16"/>
    <mergeCell ref="BC13:BC14"/>
    <mergeCell ref="BA9:BA10"/>
    <mergeCell ref="BB9:BB10"/>
    <mergeCell ref="BC9:BC10"/>
    <mergeCell ref="BD9:BD10"/>
    <mergeCell ref="AW11:AW12"/>
    <mergeCell ref="AS15:AS16"/>
    <mergeCell ref="AT15:AT16"/>
    <mergeCell ref="AU15:AU16"/>
    <mergeCell ref="AV15:AV16"/>
    <mergeCell ref="AW15:AW16"/>
    <mergeCell ref="AW13:AW14"/>
    <mergeCell ref="AS13:AS14"/>
    <mergeCell ref="AT13:AT14"/>
    <mergeCell ref="T7:T10"/>
    <mergeCell ref="U7:U10"/>
    <mergeCell ref="V7:V10"/>
    <mergeCell ref="W7:W10"/>
    <mergeCell ref="X7:X10"/>
    <mergeCell ref="AN7:AN10"/>
    <mergeCell ref="AO7:AO10"/>
    <mergeCell ref="AR7:AR8"/>
    <mergeCell ref="CF8:CF10"/>
    <mergeCell ref="AR9:AR18"/>
    <mergeCell ref="AS9:AS10"/>
    <mergeCell ref="AT9:AT10"/>
    <mergeCell ref="AU9:AU10"/>
    <mergeCell ref="AV9:AV10"/>
    <mergeCell ref="AW9:AW10"/>
    <mergeCell ref="AX9:AX10"/>
    <mergeCell ref="AY9:AY10"/>
    <mergeCell ref="AZ9:AZ10"/>
    <mergeCell ref="BE7:BE8"/>
    <mergeCell ref="BG7:BG8"/>
    <mergeCell ref="CB8:CB10"/>
    <mergeCell ref="CC8:CC10"/>
    <mergeCell ref="CD8:CD10"/>
    <mergeCell ref="CE8:CE10"/>
    <mergeCell ref="AF7:AF10"/>
    <mergeCell ref="AG7:AG10"/>
    <mergeCell ref="AH7:AH10"/>
    <mergeCell ref="AI7:AI10"/>
    <mergeCell ref="AJ7:AJ10"/>
    <mergeCell ref="AA7:AA10"/>
    <mergeCell ref="AB7:AB10"/>
    <mergeCell ref="AC7:AC10"/>
    <mergeCell ref="AD7:AD10"/>
    <mergeCell ref="A1:E1"/>
    <mergeCell ref="AN1:AO1"/>
    <mergeCell ref="AV1:AV2"/>
    <mergeCell ref="AW1:AW2"/>
    <mergeCell ref="AN2:AO3"/>
    <mergeCell ref="A3:G5"/>
    <mergeCell ref="H3:Z5"/>
    <mergeCell ref="AS3:AV5"/>
    <mergeCell ref="AW3:BB5"/>
    <mergeCell ref="AM5:AO5"/>
    <mergeCell ref="AB5:AD5"/>
    <mergeCell ref="AE5:AK5"/>
    <mergeCell ref="AK7:AK10"/>
    <mergeCell ref="AL7:AL10"/>
    <mergeCell ref="AM7:AM10"/>
    <mergeCell ref="A7:B10"/>
    <mergeCell ref="C7:C10"/>
    <mergeCell ref="D7:D10"/>
    <mergeCell ref="E7:E10"/>
    <mergeCell ref="F7:F10"/>
    <mergeCell ref="M7:M10"/>
    <mergeCell ref="N7:N10"/>
    <mergeCell ref="O7:O10"/>
    <mergeCell ref="P7:P10"/>
    <mergeCell ref="Q7:Q10"/>
    <mergeCell ref="R7:R10"/>
    <mergeCell ref="G7:G10"/>
    <mergeCell ref="H7:H10"/>
    <mergeCell ref="I7:I10"/>
    <mergeCell ref="J7:J10"/>
    <mergeCell ref="K7:K10"/>
    <mergeCell ref="L7:L10"/>
    <mergeCell ref="Y7:Y10"/>
    <mergeCell ref="S7:S10"/>
    <mergeCell ref="Z7:Z10"/>
    <mergeCell ref="AE7:AE10"/>
  </mergeCells>
  <phoneticPr fontId="5"/>
  <conditionalFormatting sqref="B11:B30 E11:AJ30 F37:AJ49">
    <cfRule type="containsBlanks" dxfId="68" priority="24" stopIfTrue="1">
      <formula>LEN(TRIM(B11))=0</formula>
    </cfRule>
  </conditionalFormatting>
  <conditionalFormatting sqref="G53:V53">
    <cfRule type="containsBlanks" dxfId="67" priority="22" stopIfTrue="1">
      <formula>LEN(TRIM(G53))=0</formula>
    </cfRule>
  </conditionalFormatting>
  <conditionalFormatting sqref="G7:AJ10 G36:AJ36">
    <cfRule type="expression" dxfId="65" priority="20" stopIfTrue="1">
      <formula>WEEKDAY(G7,1)=1</formula>
    </cfRule>
    <cfRule type="expression" dxfId="64" priority="21" stopIfTrue="1">
      <formula>WEEKDAY(G7,1)=7</formula>
    </cfRule>
  </conditionalFormatting>
  <conditionalFormatting sqref="G33:AJ33">
    <cfRule type="containsBlanks" dxfId="63" priority="23" stopIfTrue="1">
      <formula>LEN(TRIM(G33))=0</formula>
    </cfRule>
  </conditionalFormatting>
  <conditionalFormatting sqref="AE5 AM5">
    <cfRule type="containsBlanks" dxfId="62" priority="19" stopIfTrue="1">
      <formula>LEN(TRIM(AE5))=0</formula>
    </cfRule>
  </conditionalFormatting>
  <conditionalFormatting sqref="AS9:AS54 AU9:AU54">
    <cfRule type="containsBlanks" dxfId="61" priority="5">
      <formula>LEN(TRIM(AS9))=0</formula>
    </cfRule>
  </conditionalFormatting>
  <conditionalFormatting sqref="AW1:AW2">
    <cfRule type="containsBlanks" dxfId="60" priority="17" stopIfTrue="1">
      <formula>LEN(TRIM(AW1))=0</formula>
    </cfRule>
  </conditionalFormatting>
  <conditionalFormatting sqref="AZ9:AZ28 BB9:BB28 AV9:AV54 BG9:BG54 AX19:AX48 BD19:BE48">
    <cfRule type="containsBlanks" dxfId="59" priority="4">
      <formula>LEN(TRIM(AV9))=0</formula>
    </cfRule>
  </conditionalFormatting>
  <conditionalFormatting sqref="BC19:BC28">
    <cfRule type="containsBlanks" dxfId="58" priority="3" stopIfTrue="1">
      <formula>LEN(TRIM(BC19))=0</formula>
    </cfRule>
  </conditionalFormatting>
  <conditionalFormatting sqref="BF3 BF5">
    <cfRule type="containsBlanks" dxfId="57" priority="6">
      <formula>LEN(TRIM(BF3))=0</formula>
    </cfRule>
  </conditionalFormatting>
  <conditionalFormatting sqref="BF49:BF54">
    <cfRule type="containsBlanks" dxfId="56" priority="2">
      <formula>LEN(TRIM(BF49))=0</formula>
    </cfRule>
  </conditionalFormatting>
  <dataValidations count="5">
    <dataValidation type="list" allowBlank="1" showInputMessage="1" showErrorMessage="1" sqref="WWP983080:WXT983080 KE33:LI33 UA33:VE33 ADW33:AFA33 ANS33:AOW33 AXO33:AYS33 BHK33:BIO33 BRG33:BSK33 CBC33:CCG33 CKY33:CMC33 CUU33:CVY33 DEQ33:DFU33 DOM33:DPQ33 DYI33:DZM33 EIE33:EJI33 ESA33:ETE33 FBW33:FDA33 FLS33:FMW33 FVO33:FWS33 GFK33:GGO33 GPG33:GQK33 GZC33:HAG33 HIY33:HKC33 HSU33:HTY33 ICQ33:IDU33 IMM33:INQ33 IWI33:IXM33 JGE33:JHI33 JQA33:JRE33 JZW33:KBA33 KJS33:KKW33 KTO33:KUS33 LDK33:LEO33 LNG33:LOK33 LXC33:LYG33 MGY33:MIC33 MQU33:MRY33 NAQ33:NBU33 NKM33:NLQ33 NUI33:NVM33 OEE33:OFI33 OOA33:OPE33 OXW33:OZA33 PHS33:PIW33 PRO33:PSS33 QBK33:QCO33 QLG33:QMK33 QVC33:QWG33 REY33:RGC33 ROU33:RPY33 RYQ33:RZU33 SIM33:SJQ33 SSI33:STM33 TCE33:TDI33 TMA33:TNE33 TVW33:TXA33 UFS33:UGW33 UPO33:UQS33 UZK33:VAO33 VJG33:VKK33 VTC33:VUG33 WCY33:WEC33 WMU33:WNY33 WWQ33:WXU33 F65576:AK65576 KD65576:LH65576 TZ65576:VD65576 ADV65576:AEZ65576 ANR65576:AOV65576 AXN65576:AYR65576 BHJ65576:BIN65576 BRF65576:BSJ65576 CBB65576:CCF65576 CKX65576:CMB65576 CUT65576:CVX65576 DEP65576:DFT65576 DOL65576:DPP65576 DYH65576:DZL65576 EID65576:EJH65576 ERZ65576:ETD65576 FBV65576:FCZ65576 FLR65576:FMV65576 FVN65576:FWR65576 GFJ65576:GGN65576 GPF65576:GQJ65576 GZB65576:HAF65576 HIX65576:HKB65576 HST65576:HTX65576 ICP65576:IDT65576 IML65576:INP65576 IWH65576:IXL65576 JGD65576:JHH65576 JPZ65576:JRD65576 JZV65576:KAZ65576 KJR65576:KKV65576 KTN65576:KUR65576 LDJ65576:LEN65576 LNF65576:LOJ65576 LXB65576:LYF65576 MGX65576:MIB65576 MQT65576:MRX65576 NAP65576:NBT65576 NKL65576:NLP65576 NUH65576:NVL65576 OED65576:OFH65576 ONZ65576:OPD65576 OXV65576:OYZ65576 PHR65576:PIV65576 PRN65576:PSR65576 QBJ65576:QCN65576 QLF65576:QMJ65576 QVB65576:QWF65576 REX65576:RGB65576 ROT65576:RPX65576 RYP65576:RZT65576 SIL65576:SJP65576 SSH65576:STL65576 TCD65576:TDH65576 TLZ65576:TND65576 TVV65576:TWZ65576 UFR65576:UGV65576 UPN65576:UQR65576 UZJ65576:VAN65576 VJF65576:VKJ65576 VTB65576:VUF65576 WCX65576:WEB65576 WMT65576:WNX65576 WWP65576:WXT65576 F131112:AK131112 KD131112:LH131112 TZ131112:VD131112 ADV131112:AEZ131112 ANR131112:AOV131112 AXN131112:AYR131112 BHJ131112:BIN131112 BRF131112:BSJ131112 CBB131112:CCF131112 CKX131112:CMB131112 CUT131112:CVX131112 DEP131112:DFT131112 DOL131112:DPP131112 DYH131112:DZL131112 EID131112:EJH131112 ERZ131112:ETD131112 FBV131112:FCZ131112 FLR131112:FMV131112 FVN131112:FWR131112 GFJ131112:GGN131112 GPF131112:GQJ131112 GZB131112:HAF131112 HIX131112:HKB131112 HST131112:HTX131112 ICP131112:IDT131112 IML131112:INP131112 IWH131112:IXL131112 JGD131112:JHH131112 JPZ131112:JRD131112 JZV131112:KAZ131112 KJR131112:KKV131112 KTN131112:KUR131112 LDJ131112:LEN131112 LNF131112:LOJ131112 LXB131112:LYF131112 MGX131112:MIB131112 MQT131112:MRX131112 NAP131112:NBT131112 NKL131112:NLP131112 NUH131112:NVL131112 OED131112:OFH131112 ONZ131112:OPD131112 OXV131112:OYZ131112 PHR131112:PIV131112 PRN131112:PSR131112 QBJ131112:QCN131112 QLF131112:QMJ131112 QVB131112:QWF131112 REX131112:RGB131112 ROT131112:RPX131112 RYP131112:RZT131112 SIL131112:SJP131112 SSH131112:STL131112 TCD131112:TDH131112 TLZ131112:TND131112 TVV131112:TWZ131112 UFR131112:UGV131112 UPN131112:UQR131112 UZJ131112:VAN131112 VJF131112:VKJ131112 VTB131112:VUF131112 WCX131112:WEB131112 WMT131112:WNX131112 WWP131112:WXT131112 F196648:AK196648 KD196648:LH196648 TZ196648:VD196648 ADV196648:AEZ196648 ANR196648:AOV196648 AXN196648:AYR196648 BHJ196648:BIN196648 BRF196648:BSJ196648 CBB196648:CCF196648 CKX196648:CMB196648 CUT196648:CVX196648 DEP196648:DFT196648 DOL196648:DPP196648 DYH196648:DZL196648 EID196648:EJH196648 ERZ196648:ETD196648 FBV196648:FCZ196648 FLR196648:FMV196648 FVN196648:FWR196648 GFJ196648:GGN196648 GPF196648:GQJ196648 GZB196648:HAF196648 HIX196648:HKB196648 HST196648:HTX196648 ICP196648:IDT196648 IML196648:INP196648 IWH196648:IXL196648 JGD196648:JHH196648 JPZ196648:JRD196648 JZV196648:KAZ196648 KJR196648:KKV196648 KTN196648:KUR196648 LDJ196648:LEN196648 LNF196648:LOJ196648 LXB196648:LYF196648 MGX196648:MIB196648 MQT196648:MRX196648 NAP196648:NBT196648 NKL196648:NLP196648 NUH196648:NVL196648 OED196648:OFH196648 ONZ196648:OPD196648 OXV196648:OYZ196648 PHR196648:PIV196648 PRN196648:PSR196648 QBJ196648:QCN196648 QLF196648:QMJ196648 QVB196648:QWF196648 REX196648:RGB196648 ROT196648:RPX196648 RYP196648:RZT196648 SIL196648:SJP196648 SSH196648:STL196648 TCD196648:TDH196648 TLZ196648:TND196648 TVV196648:TWZ196648 UFR196648:UGV196648 UPN196648:UQR196648 UZJ196648:VAN196648 VJF196648:VKJ196648 VTB196648:VUF196648 WCX196648:WEB196648 WMT196648:WNX196648 WWP196648:WXT196648 F262184:AK262184 KD262184:LH262184 TZ262184:VD262184 ADV262184:AEZ262184 ANR262184:AOV262184 AXN262184:AYR262184 BHJ262184:BIN262184 BRF262184:BSJ262184 CBB262184:CCF262184 CKX262184:CMB262184 CUT262184:CVX262184 DEP262184:DFT262184 DOL262184:DPP262184 DYH262184:DZL262184 EID262184:EJH262184 ERZ262184:ETD262184 FBV262184:FCZ262184 FLR262184:FMV262184 FVN262184:FWR262184 GFJ262184:GGN262184 GPF262184:GQJ262184 GZB262184:HAF262184 HIX262184:HKB262184 HST262184:HTX262184 ICP262184:IDT262184 IML262184:INP262184 IWH262184:IXL262184 JGD262184:JHH262184 JPZ262184:JRD262184 JZV262184:KAZ262184 KJR262184:KKV262184 KTN262184:KUR262184 LDJ262184:LEN262184 LNF262184:LOJ262184 LXB262184:LYF262184 MGX262184:MIB262184 MQT262184:MRX262184 NAP262184:NBT262184 NKL262184:NLP262184 NUH262184:NVL262184 OED262184:OFH262184 ONZ262184:OPD262184 OXV262184:OYZ262184 PHR262184:PIV262184 PRN262184:PSR262184 QBJ262184:QCN262184 QLF262184:QMJ262184 QVB262184:QWF262184 REX262184:RGB262184 ROT262184:RPX262184 RYP262184:RZT262184 SIL262184:SJP262184 SSH262184:STL262184 TCD262184:TDH262184 TLZ262184:TND262184 TVV262184:TWZ262184 UFR262184:UGV262184 UPN262184:UQR262184 UZJ262184:VAN262184 VJF262184:VKJ262184 VTB262184:VUF262184 WCX262184:WEB262184 WMT262184:WNX262184 WWP262184:WXT262184 F327720:AK327720 KD327720:LH327720 TZ327720:VD327720 ADV327720:AEZ327720 ANR327720:AOV327720 AXN327720:AYR327720 BHJ327720:BIN327720 BRF327720:BSJ327720 CBB327720:CCF327720 CKX327720:CMB327720 CUT327720:CVX327720 DEP327720:DFT327720 DOL327720:DPP327720 DYH327720:DZL327720 EID327720:EJH327720 ERZ327720:ETD327720 FBV327720:FCZ327720 FLR327720:FMV327720 FVN327720:FWR327720 GFJ327720:GGN327720 GPF327720:GQJ327720 GZB327720:HAF327720 HIX327720:HKB327720 HST327720:HTX327720 ICP327720:IDT327720 IML327720:INP327720 IWH327720:IXL327720 JGD327720:JHH327720 JPZ327720:JRD327720 JZV327720:KAZ327720 KJR327720:KKV327720 KTN327720:KUR327720 LDJ327720:LEN327720 LNF327720:LOJ327720 LXB327720:LYF327720 MGX327720:MIB327720 MQT327720:MRX327720 NAP327720:NBT327720 NKL327720:NLP327720 NUH327720:NVL327720 OED327720:OFH327720 ONZ327720:OPD327720 OXV327720:OYZ327720 PHR327720:PIV327720 PRN327720:PSR327720 QBJ327720:QCN327720 QLF327720:QMJ327720 QVB327720:QWF327720 REX327720:RGB327720 ROT327720:RPX327720 RYP327720:RZT327720 SIL327720:SJP327720 SSH327720:STL327720 TCD327720:TDH327720 TLZ327720:TND327720 TVV327720:TWZ327720 UFR327720:UGV327720 UPN327720:UQR327720 UZJ327720:VAN327720 VJF327720:VKJ327720 VTB327720:VUF327720 WCX327720:WEB327720 WMT327720:WNX327720 WWP327720:WXT327720 F393256:AK393256 KD393256:LH393256 TZ393256:VD393256 ADV393256:AEZ393256 ANR393256:AOV393256 AXN393256:AYR393256 BHJ393256:BIN393256 BRF393256:BSJ393256 CBB393256:CCF393256 CKX393256:CMB393256 CUT393256:CVX393256 DEP393256:DFT393256 DOL393256:DPP393256 DYH393256:DZL393256 EID393256:EJH393256 ERZ393256:ETD393256 FBV393256:FCZ393256 FLR393256:FMV393256 FVN393256:FWR393256 GFJ393256:GGN393256 GPF393256:GQJ393256 GZB393256:HAF393256 HIX393256:HKB393256 HST393256:HTX393256 ICP393256:IDT393256 IML393256:INP393256 IWH393256:IXL393256 JGD393256:JHH393256 JPZ393256:JRD393256 JZV393256:KAZ393256 KJR393256:KKV393256 KTN393256:KUR393256 LDJ393256:LEN393256 LNF393256:LOJ393256 LXB393256:LYF393256 MGX393256:MIB393256 MQT393256:MRX393256 NAP393256:NBT393256 NKL393256:NLP393256 NUH393256:NVL393256 OED393256:OFH393256 ONZ393256:OPD393256 OXV393256:OYZ393256 PHR393256:PIV393256 PRN393256:PSR393256 QBJ393256:QCN393256 QLF393256:QMJ393256 QVB393256:QWF393256 REX393256:RGB393256 ROT393256:RPX393256 RYP393256:RZT393256 SIL393256:SJP393256 SSH393256:STL393256 TCD393256:TDH393256 TLZ393256:TND393256 TVV393256:TWZ393256 UFR393256:UGV393256 UPN393256:UQR393256 UZJ393256:VAN393256 VJF393256:VKJ393256 VTB393256:VUF393256 WCX393256:WEB393256 WMT393256:WNX393256 WWP393256:WXT393256 F458792:AK458792 KD458792:LH458792 TZ458792:VD458792 ADV458792:AEZ458792 ANR458792:AOV458792 AXN458792:AYR458792 BHJ458792:BIN458792 BRF458792:BSJ458792 CBB458792:CCF458792 CKX458792:CMB458792 CUT458792:CVX458792 DEP458792:DFT458792 DOL458792:DPP458792 DYH458792:DZL458792 EID458792:EJH458792 ERZ458792:ETD458792 FBV458792:FCZ458792 FLR458792:FMV458792 FVN458792:FWR458792 GFJ458792:GGN458792 GPF458792:GQJ458792 GZB458792:HAF458792 HIX458792:HKB458792 HST458792:HTX458792 ICP458792:IDT458792 IML458792:INP458792 IWH458792:IXL458792 JGD458792:JHH458792 JPZ458792:JRD458792 JZV458792:KAZ458792 KJR458792:KKV458792 KTN458792:KUR458792 LDJ458792:LEN458792 LNF458792:LOJ458792 LXB458792:LYF458792 MGX458792:MIB458792 MQT458792:MRX458792 NAP458792:NBT458792 NKL458792:NLP458792 NUH458792:NVL458792 OED458792:OFH458792 ONZ458792:OPD458792 OXV458792:OYZ458792 PHR458792:PIV458792 PRN458792:PSR458792 QBJ458792:QCN458792 QLF458792:QMJ458792 QVB458792:QWF458792 REX458792:RGB458792 ROT458792:RPX458792 RYP458792:RZT458792 SIL458792:SJP458792 SSH458792:STL458792 TCD458792:TDH458792 TLZ458792:TND458792 TVV458792:TWZ458792 UFR458792:UGV458792 UPN458792:UQR458792 UZJ458792:VAN458792 VJF458792:VKJ458792 VTB458792:VUF458792 WCX458792:WEB458792 WMT458792:WNX458792 WWP458792:WXT458792 F524328:AK524328 KD524328:LH524328 TZ524328:VD524328 ADV524328:AEZ524328 ANR524328:AOV524328 AXN524328:AYR524328 BHJ524328:BIN524328 BRF524328:BSJ524328 CBB524328:CCF524328 CKX524328:CMB524328 CUT524328:CVX524328 DEP524328:DFT524328 DOL524328:DPP524328 DYH524328:DZL524328 EID524328:EJH524328 ERZ524328:ETD524328 FBV524328:FCZ524328 FLR524328:FMV524328 FVN524328:FWR524328 GFJ524328:GGN524328 GPF524328:GQJ524328 GZB524328:HAF524328 HIX524328:HKB524328 HST524328:HTX524328 ICP524328:IDT524328 IML524328:INP524328 IWH524328:IXL524328 JGD524328:JHH524328 JPZ524328:JRD524328 JZV524328:KAZ524328 KJR524328:KKV524328 KTN524328:KUR524328 LDJ524328:LEN524328 LNF524328:LOJ524328 LXB524328:LYF524328 MGX524328:MIB524328 MQT524328:MRX524328 NAP524328:NBT524328 NKL524328:NLP524328 NUH524328:NVL524328 OED524328:OFH524328 ONZ524328:OPD524328 OXV524328:OYZ524328 PHR524328:PIV524328 PRN524328:PSR524328 QBJ524328:QCN524328 QLF524328:QMJ524328 QVB524328:QWF524328 REX524328:RGB524328 ROT524328:RPX524328 RYP524328:RZT524328 SIL524328:SJP524328 SSH524328:STL524328 TCD524328:TDH524328 TLZ524328:TND524328 TVV524328:TWZ524328 UFR524328:UGV524328 UPN524328:UQR524328 UZJ524328:VAN524328 VJF524328:VKJ524328 VTB524328:VUF524328 WCX524328:WEB524328 WMT524328:WNX524328 WWP524328:WXT524328 F589864:AK589864 KD589864:LH589864 TZ589864:VD589864 ADV589864:AEZ589864 ANR589864:AOV589864 AXN589864:AYR589864 BHJ589864:BIN589864 BRF589864:BSJ589864 CBB589864:CCF589864 CKX589864:CMB589864 CUT589864:CVX589864 DEP589864:DFT589864 DOL589864:DPP589864 DYH589864:DZL589864 EID589864:EJH589864 ERZ589864:ETD589864 FBV589864:FCZ589864 FLR589864:FMV589864 FVN589864:FWR589864 GFJ589864:GGN589864 GPF589864:GQJ589864 GZB589864:HAF589864 HIX589864:HKB589864 HST589864:HTX589864 ICP589864:IDT589864 IML589864:INP589864 IWH589864:IXL589864 JGD589864:JHH589864 JPZ589864:JRD589864 JZV589864:KAZ589864 KJR589864:KKV589864 KTN589864:KUR589864 LDJ589864:LEN589864 LNF589864:LOJ589864 LXB589864:LYF589864 MGX589864:MIB589864 MQT589864:MRX589864 NAP589864:NBT589864 NKL589864:NLP589864 NUH589864:NVL589864 OED589864:OFH589864 ONZ589864:OPD589864 OXV589864:OYZ589864 PHR589864:PIV589864 PRN589864:PSR589864 QBJ589864:QCN589864 QLF589864:QMJ589864 QVB589864:QWF589864 REX589864:RGB589864 ROT589864:RPX589864 RYP589864:RZT589864 SIL589864:SJP589864 SSH589864:STL589864 TCD589864:TDH589864 TLZ589864:TND589864 TVV589864:TWZ589864 UFR589864:UGV589864 UPN589864:UQR589864 UZJ589864:VAN589864 VJF589864:VKJ589864 VTB589864:VUF589864 WCX589864:WEB589864 WMT589864:WNX589864 WWP589864:WXT589864 F655400:AK655400 KD655400:LH655400 TZ655400:VD655400 ADV655400:AEZ655400 ANR655400:AOV655400 AXN655400:AYR655400 BHJ655400:BIN655400 BRF655400:BSJ655400 CBB655400:CCF655400 CKX655400:CMB655400 CUT655400:CVX655400 DEP655400:DFT655400 DOL655400:DPP655400 DYH655400:DZL655400 EID655400:EJH655400 ERZ655400:ETD655400 FBV655400:FCZ655400 FLR655400:FMV655400 FVN655400:FWR655400 GFJ655400:GGN655400 GPF655400:GQJ655400 GZB655400:HAF655400 HIX655400:HKB655400 HST655400:HTX655400 ICP655400:IDT655400 IML655400:INP655400 IWH655400:IXL655400 JGD655400:JHH655400 JPZ655400:JRD655400 JZV655400:KAZ655400 KJR655400:KKV655400 KTN655400:KUR655400 LDJ655400:LEN655400 LNF655400:LOJ655400 LXB655400:LYF655400 MGX655400:MIB655400 MQT655400:MRX655400 NAP655400:NBT655400 NKL655400:NLP655400 NUH655400:NVL655400 OED655400:OFH655400 ONZ655400:OPD655400 OXV655400:OYZ655400 PHR655400:PIV655400 PRN655400:PSR655400 QBJ655400:QCN655400 QLF655400:QMJ655400 QVB655400:QWF655400 REX655400:RGB655400 ROT655400:RPX655400 RYP655400:RZT655400 SIL655400:SJP655400 SSH655400:STL655400 TCD655400:TDH655400 TLZ655400:TND655400 TVV655400:TWZ655400 UFR655400:UGV655400 UPN655400:UQR655400 UZJ655400:VAN655400 VJF655400:VKJ655400 VTB655400:VUF655400 WCX655400:WEB655400 WMT655400:WNX655400 WWP655400:WXT655400 F720936:AK720936 KD720936:LH720936 TZ720936:VD720936 ADV720936:AEZ720936 ANR720936:AOV720936 AXN720936:AYR720936 BHJ720936:BIN720936 BRF720936:BSJ720936 CBB720936:CCF720936 CKX720936:CMB720936 CUT720936:CVX720936 DEP720936:DFT720936 DOL720936:DPP720936 DYH720936:DZL720936 EID720936:EJH720936 ERZ720936:ETD720936 FBV720936:FCZ720936 FLR720936:FMV720936 FVN720936:FWR720936 GFJ720936:GGN720936 GPF720936:GQJ720936 GZB720936:HAF720936 HIX720936:HKB720936 HST720936:HTX720936 ICP720936:IDT720936 IML720936:INP720936 IWH720936:IXL720936 JGD720936:JHH720936 JPZ720936:JRD720936 JZV720936:KAZ720936 KJR720936:KKV720936 KTN720936:KUR720936 LDJ720936:LEN720936 LNF720936:LOJ720936 LXB720936:LYF720936 MGX720936:MIB720936 MQT720936:MRX720936 NAP720936:NBT720936 NKL720936:NLP720936 NUH720936:NVL720936 OED720936:OFH720936 ONZ720936:OPD720936 OXV720936:OYZ720936 PHR720936:PIV720936 PRN720936:PSR720936 QBJ720936:QCN720936 QLF720936:QMJ720936 QVB720936:QWF720936 REX720936:RGB720936 ROT720936:RPX720936 RYP720936:RZT720936 SIL720936:SJP720936 SSH720936:STL720936 TCD720936:TDH720936 TLZ720936:TND720936 TVV720936:TWZ720936 UFR720936:UGV720936 UPN720936:UQR720936 UZJ720936:VAN720936 VJF720936:VKJ720936 VTB720936:VUF720936 WCX720936:WEB720936 WMT720936:WNX720936 WWP720936:WXT720936 F786472:AK786472 KD786472:LH786472 TZ786472:VD786472 ADV786472:AEZ786472 ANR786472:AOV786472 AXN786472:AYR786472 BHJ786472:BIN786472 BRF786472:BSJ786472 CBB786472:CCF786472 CKX786472:CMB786472 CUT786472:CVX786472 DEP786472:DFT786472 DOL786472:DPP786472 DYH786472:DZL786472 EID786472:EJH786472 ERZ786472:ETD786472 FBV786472:FCZ786472 FLR786472:FMV786472 FVN786472:FWR786472 GFJ786472:GGN786472 GPF786472:GQJ786472 GZB786472:HAF786472 HIX786472:HKB786472 HST786472:HTX786472 ICP786472:IDT786472 IML786472:INP786472 IWH786472:IXL786472 JGD786472:JHH786472 JPZ786472:JRD786472 JZV786472:KAZ786472 KJR786472:KKV786472 KTN786472:KUR786472 LDJ786472:LEN786472 LNF786472:LOJ786472 LXB786472:LYF786472 MGX786472:MIB786472 MQT786472:MRX786472 NAP786472:NBT786472 NKL786472:NLP786472 NUH786472:NVL786472 OED786472:OFH786472 ONZ786472:OPD786472 OXV786472:OYZ786472 PHR786472:PIV786472 PRN786472:PSR786472 QBJ786472:QCN786472 QLF786472:QMJ786472 QVB786472:QWF786472 REX786472:RGB786472 ROT786472:RPX786472 RYP786472:RZT786472 SIL786472:SJP786472 SSH786472:STL786472 TCD786472:TDH786472 TLZ786472:TND786472 TVV786472:TWZ786472 UFR786472:UGV786472 UPN786472:UQR786472 UZJ786472:VAN786472 VJF786472:VKJ786472 VTB786472:VUF786472 WCX786472:WEB786472 WMT786472:WNX786472 WWP786472:WXT786472 F852008:AK852008 KD852008:LH852008 TZ852008:VD852008 ADV852008:AEZ852008 ANR852008:AOV852008 AXN852008:AYR852008 BHJ852008:BIN852008 BRF852008:BSJ852008 CBB852008:CCF852008 CKX852008:CMB852008 CUT852008:CVX852008 DEP852008:DFT852008 DOL852008:DPP852008 DYH852008:DZL852008 EID852008:EJH852008 ERZ852008:ETD852008 FBV852008:FCZ852008 FLR852008:FMV852008 FVN852008:FWR852008 GFJ852008:GGN852008 GPF852008:GQJ852008 GZB852008:HAF852008 HIX852008:HKB852008 HST852008:HTX852008 ICP852008:IDT852008 IML852008:INP852008 IWH852008:IXL852008 JGD852008:JHH852008 JPZ852008:JRD852008 JZV852008:KAZ852008 KJR852008:KKV852008 KTN852008:KUR852008 LDJ852008:LEN852008 LNF852008:LOJ852008 LXB852008:LYF852008 MGX852008:MIB852008 MQT852008:MRX852008 NAP852008:NBT852008 NKL852008:NLP852008 NUH852008:NVL852008 OED852008:OFH852008 ONZ852008:OPD852008 OXV852008:OYZ852008 PHR852008:PIV852008 PRN852008:PSR852008 QBJ852008:QCN852008 QLF852008:QMJ852008 QVB852008:QWF852008 REX852008:RGB852008 ROT852008:RPX852008 RYP852008:RZT852008 SIL852008:SJP852008 SSH852008:STL852008 TCD852008:TDH852008 TLZ852008:TND852008 TVV852008:TWZ852008 UFR852008:UGV852008 UPN852008:UQR852008 UZJ852008:VAN852008 VJF852008:VKJ852008 VTB852008:VUF852008 WCX852008:WEB852008 WMT852008:WNX852008 WWP852008:WXT852008 F917544:AK917544 KD917544:LH917544 TZ917544:VD917544 ADV917544:AEZ917544 ANR917544:AOV917544 AXN917544:AYR917544 BHJ917544:BIN917544 BRF917544:BSJ917544 CBB917544:CCF917544 CKX917544:CMB917544 CUT917544:CVX917544 DEP917544:DFT917544 DOL917544:DPP917544 DYH917544:DZL917544 EID917544:EJH917544 ERZ917544:ETD917544 FBV917544:FCZ917544 FLR917544:FMV917544 FVN917544:FWR917544 GFJ917544:GGN917544 GPF917544:GQJ917544 GZB917544:HAF917544 HIX917544:HKB917544 HST917544:HTX917544 ICP917544:IDT917544 IML917544:INP917544 IWH917544:IXL917544 JGD917544:JHH917544 JPZ917544:JRD917544 JZV917544:KAZ917544 KJR917544:KKV917544 KTN917544:KUR917544 LDJ917544:LEN917544 LNF917544:LOJ917544 LXB917544:LYF917544 MGX917544:MIB917544 MQT917544:MRX917544 NAP917544:NBT917544 NKL917544:NLP917544 NUH917544:NVL917544 OED917544:OFH917544 ONZ917544:OPD917544 OXV917544:OYZ917544 PHR917544:PIV917544 PRN917544:PSR917544 QBJ917544:QCN917544 QLF917544:QMJ917544 QVB917544:QWF917544 REX917544:RGB917544 ROT917544:RPX917544 RYP917544:RZT917544 SIL917544:SJP917544 SSH917544:STL917544 TCD917544:TDH917544 TLZ917544:TND917544 TVV917544:TWZ917544 UFR917544:UGV917544 UPN917544:UQR917544 UZJ917544:VAN917544 VJF917544:VKJ917544 VTB917544:VUF917544 WCX917544:WEB917544 WMT917544:WNX917544 WWP917544:WXT917544 F983080:AK983080 KD983080:LH983080 TZ983080:VD983080 ADV983080:AEZ983080 ANR983080:AOV983080 AXN983080:AYR983080 BHJ983080:BIN983080 BRF983080:BSJ983080 CBB983080:CCF983080 CKX983080:CMB983080 CUT983080:CVX983080 DEP983080:DFT983080 DOL983080:DPP983080 DYH983080:DZL983080 EID983080:EJH983080 ERZ983080:ETD983080 FBV983080:FCZ983080 FLR983080:FMV983080 FVN983080:FWR983080 GFJ983080:GGN983080 GPF983080:GQJ983080 GZB983080:HAF983080 HIX983080:HKB983080 HST983080:HTX983080 ICP983080:IDT983080 IML983080:INP983080 IWH983080:IXL983080 JGD983080:JHH983080 JPZ983080:JRD983080 JZV983080:KAZ983080 KJR983080:KKV983080 KTN983080:KUR983080 LDJ983080:LEN983080 LNF983080:LOJ983080 LXB983080:LYF983080 MGX983080:MIB983080 MQT983080:MRX983080 NAP983080:NBT983080 NKL983080:NLP983080 NUH983080:NVL983080 OED983080:OFH983080 ONZ983080:OPD983080 OXV983080:OYZ983080 PHR983080:PIV983080 PRN983080:PSR983080 QBJ983080:QCN983080 QLF983080:QMJ983080 QVB983080:QWF983080 REX983080:RGB983080 ROT983080:RPX983080 RYP983080:RZT983080 SIL983080:SJP983080 SSH983080:STL983080 TCD983080:TDH983080 TLZ983080:TND983080 TVV983080:TWZ983080 UFR983080:UGV983080 UPN983080:UQR983080 UZJ983080:VAN983080 VJF983080:VKJ983080 VTB983080:VUF983080 WCX983080:WEB983080 WMT983080:WNX983080 G33:AK33" xr:uid="{00000000-0002-0000-0500-000000000000}">
      <formula1>"○,無"</formula1>
    </dataValidation>
    <dataValidation type="list" allowBlank="1" showInputMessage="1" showErrorMessage="1" sqref="WWP983058:WXT983077 KE11:LI30 UA11:VE30 ADW11:AFA30 ANS11:AOW30 AXO11:AYS30 BHK11:BIO30 BRG11:BSK30 CBC11:CCG30 CKY11:CMC30 CUU11:CVY30 DEQ11:DFU30 DOM11:DPQ30 DYI11:DZM30 EIE11:EJI30 ESA11:ETE30 FBW11:FDA30 FLS11:FMW30 FVO11:FWS30 GFK11:GGO30 GPG11:GQK30 GZC11:HAG30 HIY11:HKC30 HSU11:HTY30 ICQ11:IDU30 IMM11:INQ30 IWI11:IXM30 JGE11:JHI30 JQA11:JRE30 JZW11:KBA30 KJS11:KKW30 KTO11:KUS30 LDK11:LEO30 LNG11:LOK30 LXC11:LYG30 MGY11:MIC30 MQU11:MRY30 NAQ11:NBU30 NKM11:NLQ30 NUI11:NVM30 OEE11:OFI30 OOA11:OPE30 OXW11:OZA30 PHS11:PIW30 PRO11:PSS30 QBK11:QCO30 QLG11:QMK30 QVC11:QWG30 REY11:RGC30 ROU11:RPY30 RYQ11:RZU30 SIM11:SJQ30 SSI11:STM30 TCE11:TDI30 TMA11:TNE30 TVW11:TXA30 UFS11:UGW30 UPO11:UQS30 UZK11:VAO30 VJG11:VKK30 VTC11:VUG30 WCY11:WEC30 WMU11:WNY30 WWQ11:WXU30 F65554:AK65573 KD65554:LH65573 TZ65554:VD65573 ADV65554:AEZ65573 ANR65554:AOV65573 AXN65554:AYR65573 BHJ65554:BIN65573 BRF65554:BSJ65573 CBB65554:CCF65573 CKX65554:CMB65573 CUT65554:CVX65573 DEP65554:DFT65573 DOL65554:DPP65573 DYH65554:DZL65573 EID65554:EJH65573 ERZ65554:ETD65573 FBV65554:FCZ65573 FLR65554:FMV65573 FVN65554:FWR65573 GFJ65554:GGN65573 GPF65554:GQJ65573 GZB65554:HAF65573 HIX65554:HKB65573 HST65554:HTX65573 ICP65554:IDT65573 IML65554:INP65573 IWH65554:IXL65573 JGD65554:JHH65573 JPZ65554:JRD65573 JZV65554:KAZ65573 KJR65554:KKV65573 KTN65554:KUR65573 LDJ65554:LEN65573 LNF65554:LOJ65573 LXB65554:LYF65573 MGX65554:MIB65573 MQT65554:MRX65573 NAP65554:NBT65573 NKL65554:NLP65573 NUH65554:NVL65573 OED65554:OFH65573 ONZ65554:OPD65573 OXV65554:OYZ65573 PHR65554:PIV65573 PRN65554:PSR65573 QBJ65554:QCN65573 QLF65554:QMJ65573 QVB65554:QWF65573 REX65554:RGB65573 ROT65554:RPX65573 RYP65554:RZT65573 SIL65554:SJP65573 SSH65554:STL65573 TCD65554:TDH65573 TLZ65554:TND65573 TVV65554:TWZ65573 UFR65554:UGV65573 UPN65554:UQR65573 UZJ65554:VAN65573 VJF65554:VKJ65573 VTB65554:VUF65573 WCX65554:WEB65573 WMT65554:WNX65573 WWP65554:WXT65573 F131090:AK131109 KD131090:LH131109 TZ131090:VD131109 ADV131090:AEZ131109 ANR131090:AOV131109 AXN131090:AYR131109 BHJ131090:BIN131109 BRF131090:BSJ131109 CBB131090:CCF131109 CKX131090:CMB131109 CUT131090:CVX131109 DEP131090:DFT131109 DOL131090:DPP131109 DYH131090:DZL131109 EID131090:EJH131109 ERZ131090:ETD131109 FBV131090:FCZ131109 FLR131090:FMV131109 FVN131090:FWR131109 GFJ131090:GGN131109 GPF131090:GQJ131109 GZB131090:HAF131109 HIX131090:HKB131109 HST131090:HTX131109 ICP131090:IDT131109 IML131090:INP131109 IWH131090:IXL131109 JGD131090:JHH131109 JPZ131090:JRD131109 JZV131090:KAZ131109 KJR131090:KKV131109 KTN131090:KUR131109 LDJ131090:LEN131109 LNF131090:LOJ131109 LXB131090:LYF131109 MGX131090:MIB131109 MQT131090:MRX131109 NAP131090:NBT131109 NKL131090:NLP131109 NUH131090:NVL131109 OED131090:OFH131109 ONZ131090:OPD131109 OXV131090:OYZ131109 PHR131090:PIV131109 PRN131090:PSR131109 QBJ131090:QCN131109 QLF131090:QMJ131109 QVB131090:QWF131109 REX131090:RGB131109 ROT131090:RPX131109 RYP131090:RZT131109 SIL131090:SJP131109 SSH131090:STL131109 TCD131090:TDH131109 TLZ131090:TND131109 TVV131090:TWZ131109 UFR131090:UGV131109 UPN131090:UQR131109 UZJ131090:VAN131109 VJF131090:VKJ131109 VTB131090:VUF131109 WCX131090:WEB131109 WMT131090:WNX131109 WWP131090:WXT131109 F196626:AK196645 KD196626:LH196645 TZ196626:VD196645 ADV196626:AEZ196645 ANR196626:AOV196645 AXN196626:AYR196645 BHJ196626:BIN196645 BRF196626:BSJ196645 CBB196626:CCF196645 CKX196626:CMB196645 CUT196626:CVX196645 DEP196626:DFT196645 DOL196626:DPP196645 DYH196626:DZL196645 EID196626:EJH196645 ERZ196626:ETD196645 FBV196626:FCZ196645 FLR196626:FMV196645 FVN196626:FWR196645 GFJ196626:GGN196645 GPF196626:GQJ196645 GZB196626:HAF196645 HIX196626:HKB196645 HST196626:HTX196645 ICP196626:IDT196645 IML196626:INP196645 IWH196626:IXL196645 JGD196626:JHH196645 JPZ196626:JRD196645 JZV196626:KAZ196645 KJR196626:KKV196645 KTN196626:KUR196645 LDJ196626:LEN196645 LNF196626:LOJ196645 LXB196626:LYF196645 MGX196626:MIB196645 MQT196626:MRX196645 NAP196626:NBT196645 NKL196626:NLP196645 NUH196626:NVL196645 OED196626:OFH196645 ONZ196626:OPD196645 OXV196626:OYZ196645 PHR196626:PIV196645 PRN196626:PSR196645 QBJ196626:QCN196645 QLF196626:QMJ196645 QVB196626:QWF196645 REX196626:RGB196645 ROT196626:RPX196645 RYP196626:RZT196645 SIL196626:SJP196645 SSH196626:STL196645 TCD196626:TDH196645 TLZ196626:TND196645 TVV196626:TWZ196645 UFR196626:UGV196645 UPN196626:UQR196645 UZJ196626:VAN196645 VJF196626:VKJ196645 VTB196626:VUF196645 WCX196626:WEB196645 WMT196626:WNX196645 WWP196626:WXT196645 F262162:AK262181 KD262162:LH262181 TZ262162:VD262181 ADV262162:AEZ262181 ANR262162:AOV262181 AXN262162:AYR262181 BHJ262162:BIN262181 BRF262162:BSJ262181 CBB262162:CCF262181 CKX262162:CMB262181 CUT262162:CVX262181 DEP262162:DFT262181 DOL262162:DPP262181 DYH262162:DZL262181 EID262162:EJH262181 ERZ262162:ETD262181 FBV262162:FCZ262181 FLR262162:FMV262181 FVN262162:FWR262181 GFJ262162:GGN262181 GPF262162:GQJ262181 GZB262162:HAF262181 HIX262162:HKB262181 HST262162:HTX262181 ICP262162:IDT262181 IML262162:INP262181 IWH262162:IXL262181 JGD262162:JHH262181 JPZ262162:JRD262181 JZV262162:KAZ262181 KJR262162:KKV262181 KTN262162:KUR262181 LDJ262162:LEN262181 LNF262162:LOJ262181 LXB262162:LYF262181 MGX262162:MIB262181 MQT262162:MRX262181 NAP262162:NBT262181 NKL262162:NLP262181 NUH262162:NVL262181 OED262162:OFH262181 ONZ262162:OPD262181 OXV262162:OYZ262181 PHR262162:PIV262181 PRN262162:PSR262181 QBJ262162:QCN262181 QLF262162:QMJ262181 QVB262162:QWF262181 REX262162:RGB262181 ROT262162:RPX262181 RYP262162:RZT262181 SIL262162:SJP262181 SSH262162:STL262181 TCD262162:TDH262181 TLZ262162:TND262181 TVV262162:TWZ262181 UFR262162:UGV262181 UPN262162:UQR262181 UZJ262162:VAN262181 VJF262162:VKJ262181 VTB262162:VUF262181 WCX262162:WEB262181 WMT262162:WNX262181 WWP262162:WXT262181 F327698:AK327717 KD327698:LH327717 TZ327698:VD327717 ADV327698:AEZ327717 ANR327698:AOV327717 AXN327698:AYR327717 BHJ327698:BIN327717 BRF327698:BSJ327717 CBB327698:CCF327717 CKX327698:CMB327717 CUT327698:CVX327717 DEP327698:DFT327717 DOL327698:DPP327717 DYH327698:DZL327717 EID327698:EJH327717 ERZ327698:ETD327717 FBV327698:FCZ327717 FLR327698:FMV327717 FVN327698:FWR327717 GFJ327698:GGN327717 GPF327698:GQJ327717 GZB327698:HAF327717 HIX327698:HKB327717 HST327698:HTX327717 ICP327698:IDT327717 IML327698:INP327717 IWH327698:IXL327717 JGD327698:JHH327717 JPZ327698:JRD327717 JZV327698:KAZ327717 KJR327698:KKV327717 KTN327698:KUR327717 LDJ327698:LEN327717 LNF327698:LOJ327717 LXB327698:LYF327717 MGX327698:MIB327717 MQT327698:MRX327717 NAP327698:NBT327717 NKL327698:NLP327717 NUH327698:NVL327717 OED327698:OFH327717 ONZ327698:OPD327717 OXV327698:OYZ327717 PHR327698:PIV327717 PRN327698:PSR327717 QBJ327698:QCN327717 QLF327698:QMJ327717 QVB327698:QWF327717 REX327698:RGB327717 ROT327698:RPX327717 RYP327698:RZT327717 SIL327698:SJP327717 SSH327698:STL327717 TCD327698:TDH327717 TLZ327698:TND327717 TVV327698:TWZ327717 UFR327698:UGV327717 UPN327698:UQR327717 UZJ327698:VAN327717 VJF327698:VKJ327717 VTB327698:VUF327717 WCX327698:WEB327717 WMT327698:WNX327717 WWP327698:WXT327717 F393234:AK393253 KD393234:LH393253 TZ393234:VD393253 ADV393234:AEZ393253 ANR393234:AOV393253 AXN393234:AYR393253 BHJ393234:BIN393253 BRF393234:BSJ393253 CBB393234:CCF393253 CKX393234:CMB393253 CUT393234:CVX393253 DEP393234:DFT393253 DOL393234:DPP393253 DYH393234:DZL393253 EID393234:EJH393253 ERZ393234:ETD393253 FBV393234:FCZ393253 FLR393234:FMV393253 FVN393234:FWR393253 GFJ393234:GGN393253 GPF393234:GQJ393253 GZB393234:HAF393253 HIX393234:HKB393253 HST393234:HTX393253 ICP393234:IDT393253 IML393234:INP393253 IWH393234:IXL393253 JGD393234:JHH393253 JPZ393234:JRD393253 JZV393234:KAZ393253 KJR393234:KKV393253 KTN393234:KUR393253 LDJ393234:LEN393253 LNF393234:LOJ393253 LXB393234:LYF393253 MGX393234:MIB393253 MQT393234:MRX393253 NAP393234:NBT393253 NKL393234:NLP393253 NUH393234:NVL393253 OED393234:OFH393253 ONZ393234:OPD393253 OXV393234:OYZ393253 PHR393234:PIV393253 PRN393234:PSR393253 QBJ393234:QCN393253 QLF393234:QMJ393253 QVB393234:QWF393253 REX393234:RGB393253 ROT393234:RPX393253 RYP393234:RZT393253 SIL393234:SJP393253 SSH393234:STL393253 TCD393234:TDH393253 TLZ393234:TND393253 TVV393234:TWZ393253 UFR393234:UGV393253 UPN393234:UQR393253 UZJ393234:VAN393253 VJF393234:VKJ393253 VTB393234:VUF393253 WCX393234:WEB393253 WMT393234:WNX393253 WWP393234:WXT393253 F458770:AK458789 KD458770:LH458789 TZ458770:VD458789 ADV458770:AEZ458789 ANR458770:AOV458789 AXN458770:AYR458789 BHJ458770:BIN458789 BRF458770:BSJ458789 CBB458770:CCF458789 CKX458770:CMB458789 CUT458770:CVX458789 DEP458770:DFT458789 DOL458770:DPP458789 DYH458770:DZL458789 EID458770:EJH458789 ERZ458770:ETD458789 FBV458770:FCZ458789 FLR458770:FMV458789 FVN458770:FWR458789 GFJ458770:GGN458789 GPF458770:GQJ458789 GZB458770:HAF458789 HIX458770:HKB458789 HST458770:HTX458789 ICP458770:IDT458789 IML458770:INP458789 IWH458770:IXL458789 JGD458770:JHH458789 JPZ458770:JRD458789 JZV458770:KAZ458789 KJR458770:KKV458789 KTN458770:KUR458789 LDJ458770:LEN458789 LNF458770:LOJ458789 LXB458770:LYF458789 MGX458770:MIB458789 MQT458770:MRX458789 NAP458770:NBT458789 NKL458770:NLP458789 NUH458770:NVL458789 OED458770:OFH458789 ONZ458770:OPD458789 OXV458770:OYZ458789 PHR458770:PIV458789 PRN458770:PSR458789 QBJ458770:QCN458789 QLF458770:QMJ458789 QVB458770:QWF458789 REX458770:RGB458789 ROT458770:RPX458789 RYP458770:RZT458789 SIL458770:SJP458789 SSH458770:STL458789 TCD458770:TDH458789 TLZ458770:TND458789 TVV458770:TWZ458789 UFR458770:UGV458789 UPN458770:UQR458789 UZJ458770:VAN458789 VJF458770:VKJ458789 VTB458770:VUF458789 WCX458770:WEB458789 WMT458770:WNX458789 WWP458770:WXT458789 F524306:AK524325 KD524306:LH524325 TZ524306:VD524325 ADV524306:AEZ524325 ANR524306:AOV524325 AXN524306:AYR524325 BHJ524306:BIN524325 BRF524306:BSJ524325 CBB524306:CCF524325 CKX524306:CMB524325 CUT524306:CVX524325 DEP524306:DFT524325 DOL524306:DPP524325 DYH524306:DZL524325 EID524306:EJH524325 ERZ524306:ETD524325 FBV524306:FCZ524325 FLR524306:FMV524325 FVN524306:FWR524325 GFJ524306:GGN524325 GPF524306:GQJ524325 GZB524306:HAF524325 HIX524306:HKB524325 HST524306:HTX524325 ICP524306:IDT524325 IML524306:INP524325 IWH524306:IXL524325 JGD524306:JHH524325 JPZ524306:JRD524325 JZV524306:KAZ524325 KJR524306:KKV524325 KTN524306:KUR524325 LDJ524306:LEN524325 LNF524306:LOJ524325 LXB524306:LYF524325 MGX524306:MIB524325 MQT524306:MRX524325 NAP524306:NBT524325 NKL524306:NLP524325 NUH524306:NVL524325 OED524306:OFH524325 ONZ524306:OPD524325 OXV524306:OYZ524325 PHR524306:PIV524325 PRN524306:PSR524325 QBJ524306:QCN524325 QLF524306:QMJ524325 QVB524306:QWF524325 REX524306:RGB524325 ROT524306:RPX524325 RYP524306:RZT524325 SIL524306:SJP524325 SSH524306:STL524325 TCD524306:TDH524325 TLZ524306:TND524325 TVV524306:TWZ524325 UFR524306:UGV524325 UPN524306:UQR524325 UZJ524306:VAN524325 VJF524306:VKJ524325 VTB524306:VUF524325 WCX524306:WEB524325 WMT524306:WNX524325 WWP524306:WXT524325 F589842:AK589861 KD589842:LH589861 TZ589842:VD589861 ADV589842:AEZ589861 ANR589842:AOV589861 AXN589842:AYR589861 BHJ589842:BIN589861 BRF589842:BSJ589861 CBB589842:CCF589861 CKX589842:CMB589861 CUT589842:CVX589861 DEP589842:DFT589861 DOL589842:DPP589861 DYH589842:DZL589861 EID589842:EJH589861 ERZ589842:ETD589861 FBV589842:FCZ589861 FLR589842:FMV589861 FVN589842:FWR589861 GFJ589842:GGN589861 GPF589842:GQJ589861 GZB589842:HAF589861 HIX589842:HKB589861 HST589842:HTX589861 ICP589842:IDT589861 IML589842:INP589861 IWH589842:IXL589861 JGD589842:JHH589861 JPZ589842:JRD589861 JZV589842:KAZ589861 KJR589842:KKV589861 KTN589842:KUR589861 LDJ589842:LEN589861 LNF589842:LOJ589861 LXB589842:LYF589861 MGX589842:MIB589861 MQT589842:MRX589861 NAP589842:NBT589861 NKL589842:NLP589861 NUH589842:NVL589861 OED589842:OFH589861 ONZ589842:OPD589861 OXV589842:OYZ589861 PHR589842:PIV589861 PRN589842:PSR589861 QBJ589842:QCN589861 QLF589842:QMJ589861 QVB589842:QWF589861 REX589842:RGB589861 ROT589842:RPX589861 RYP589842:RZT589861 SIL589842:SJP589861 SSH589842:STL589861 TCD589842:TDH589861 TLZ589842:TND589861 TVV589842:TWZ589861 UFR589842:UGV589861 UPN589842:UQR589861 UZJ589842:VAN589861 VJF589842:VKJ589861 VTB589842:VUF589861 WCX589842:WEB589861 WMT589842:WNX589861 WWP589842:WXT589861 F655378:AK655397 KD655378:LH655397 TZ655378:VD655397 ADV655378:AEZ655397 ANR655378:AOV655397 AXN655378:AYR655397 BHJ655378:BIN655397 BRF655378:BSJ655397 CBB655378:CCF655397 CKX655378:CMB655397 CUT655378:CVX655397 DEP655378:DFT655397 DOL655378:DPP655397 DYH655378:DZL655397 EID655378:EJH655397 ERZ655378:ETD655397 FBV655378:FCZ655397 FLR655378:FMV655397 FVN655378:FWR655397 GFJ655378:GGN655397 GPF655378:GQJ655397 GZB655378:HAF655397 HIX655378:HKB655397 HST655378:HTX655397 ICP655378:IDT655397 IML655378:INP655397 IWH655378:IXL655397 JGD655378:JHH655397 JPZ655378:JRD655397 JZV655378:KAZ655397 KJR655378:KKV655397 KTN655378:KUR655397 LDJ655378:LEN655397 LNF655378:LOJ655397 LXB655378:LYF655397 MGX655378:MIB655397 MQT655378:MRX655397 NAP655378:NBT655397 NKL655378:NLP655397 NUH655378:NVL655397 OED655378:OFH655397 ONZ655378:OPD655397 OXV655378:OYZ655397 PHR655378:PIV655397 PRN655378:PSR655397 QBJ655378:QCN655397 QLF655378:QMJ655397 QVB655378:QWF655397 REX655378:RGB655397 ROT655378:RPX655397 RYP655378:RZT655397 SIL655378:SJP655397 SSH655378:STL655397 TCD655378:TDH655397 TLZ655378:TND655397 TVV655378:TWZ655397 UFR655378:UGV655397 UPN655378:UQR655397 UZJ655378:VAN655397 VJF655378:VKJ655397 VTB655378:VUF655397 WCX655378:WEB655397 WMT655378:WNX655397 WWP655378:WXT655397 F720914:AK720933 KD720914:LH720933 TZ720914:VD720933 ADV720914:AEZ720933 ANR720914:AOV720933 AXN720914:AYR720933 BHJ720914:BIN720933 BRF720914:BSJ720933 CBB720914:CCF720933 CKX720914:CMB720933 CUT720914:CVX720933 DEP720914:DFT720933 DOL720914:DPP720933 DYH720914:DZL720933 EID720914:EJH720933 ERZ720914:ETD720933 FBV720914:FCZ720933 FLR720914:FMV720933 FVN720914:FWR720933 GFJ720914:GGN720933 GPF720914:GQJ720933 GZB720914:HAF720933 HIX720914:HKB720933 HST720914:HTX720933 ICP720914:IDT720933 IML720914:INP720933 IWH720914:IXL720933 JGD720914:JHH720933 JPZ720914:JRD720933 JZV720914:KAZ720933 KJR720914:KKV720933 KTN720914:KUR720933 LDJ720914:LEN720933 LNF720914:LOJ720933 LXB720914:LYF720933 MGX720914:MIB720933 MQT720914:MRX720933 NAP720914:NBT720933 NKL720914:NLP720933 NUH720914:NVL720933 OED720914:OFH720933 ONZ720914:OPD720933 OXV720914:OYZ720933 PHR720914:PIV720933 PRN720914:PSR720933 QBJ720914:QCN720933 QLF720914:QMJ720933 QVB720914:QWF720933 REX720914:RGB720933 ROT720914:RPX720933 RYP720914:RZT720933 SIL720914:SJP720933 SSH720914:STL720933 TCD720914:TDH720933 TLZ720914:TND720933 TVV720914:TWZ720933 UFR720914:UGV720933 UPN720914:UQR720933 UZJ720914:VAN720933 VJF720914:VKJ720933 VTB720914:VUF720933 WCX720914:WEB720933 WMT720914:WNX720933 WWP720914:WXT720933 F786450:AK786469 KD786450:LH786469 TZ786450:VD786469 ADV786450:AEZ786469 ANR786450:AOV786469 AXN786450:AYR786469 BHJ786450:BIN786469 BRF786450:BSJ786469 CBB786450:CCF786469 CKX786450:CMB786469 CUT786450:CVX786469 DEP786450:DFT786469 DOL786450:DPP786469 DYH786450:DZL786469 EID786450:EJH786469 ERZ786450:ETD786469 FBV786450:FCZ786469 FLR786450:FMV786469 FVN786450:FWR786469 GFJ786450:GGN786469 GPF786450:GQJ786469 GZB786450:HAF786469 HIX786450:HKB786469 HST786450:HTX786469 ICP786450:IDT786469 IML786450:INP786469 IWH786450:IXL786469 JGD786450:JHH786469 JPZ786450:JRD786469 JZV786450:KAZ786469 KJR786450:KKV786469 KTN786450:KUR786469 LDJ786450:LEN786469 LNF786450:LOJ786469 LXB786450:LYF786469 MGX786450:MIB786469 MQT786450:MRX786469 NAP786450:NBT786469 NKL786450:NLP786469 NUH786450:NVL786469 OED786450:OFH786469 ONZ786450:OPD786469 OXV786450:OYZ786469 PHR786450:PIV786469 PRN786450:PSR786469 QBJ786450:QCN786469 QLF786450:QMJ786469 QVB786450:QWF786469 REX786450:RGB786469 ROT786450:RPX786469 RYP786450:RZT786469 SIL786450:SJP786469 SSH786450:STL786469 TCD786450:TDH786469 TLZ786450:TND786469 TVV786450:TWZ786469 UFR786450:UGV786469 UPN786450:UQR786469 UZJ786450:VAN786469 VJF786450:VKJ786469 VTB786450:VUF786469 WCX786450:WEB786469 WMT786450:WNX786469 WWP786450:WXT786469 F851986:AK852005 KD851986:LH852005 TZ851986:VD852005 ADV851986:AEZ852005 ANR851986:AOV852005 AXN851986:AYR852005 BHJ851986:BIN852005 BRF851986:BSJ852005 CBB851986:CCF852005 CKX851986:CMB852005 CUT851986:CVX852005 DEP851986:DFT852005 DOL851986:DPP852005 DYH851986:DZL852005 EID851986:EJH852005 ERZ851986:ETD852005 FBV851986:FCZ852005 FLR851986:FMV852005 FVN851986:FWR852005 GFJ851986:GGN852005 GPF851986:GQJ852005 GZB851986:HAF852005 HIX851986:HKB852005 HST851986:HTX852005 ICP851986:IDT852005 IML851986:INP852005 IWH851986:IXL852005 JGD851986:JHH852005 JPZ851986:JRD852005 JZV851986:KAZ852005 KJR851986:KKV852005 KTN851986:KUR852005 LDJ851986:LEN852005 LNF851986:LOJ852005 LXB851986:LYF852005 MGX851986:MIB852005 MQT851986:MRX852005 NAP851986:NBT852005 NKL851986:NLP852005 NUH851986:NVL852005 OED851986:OFH852005 ONZ851986:OPD852005 OXV851986:OYZ852005 PHR851986:PIV852005 PRN851986:PSR852005 QBJ851986:QCN852005 QLF851986:QMJ852005 QVB851986:QWF852005 REX851986:RGB852005 ROT851986:RPX852005 RYP851986:RZT852005 SIL851986:SJP852005 SSH851986:STL852005 TCD851986:TDH852005 TLZ851986:TND852005 TVV851986:TWZ852005 UFR851986:UGV852005 UPN851986:UQR852005 UZJ851986:VAN852005 VJF851986:VKJ852005 VTB851986:VUF852005 WCX851986:WEB852005 WMT851986:WNX852005 WWP851986:WXT852005 F917522:AK917541 KD917522:LH917541 TZ917522:VD917541 ADV917522:AEZ917541 ANR917522:AOV917541 AXN917522:AYR917541 BHJ917522:BIN917541 BRF917522:BSJ917541 CBB917522:CCF917541 CKX917522:CMB917541 CUT917522:CVX917541 DEP917522:DFT917541 DOL917522:DPP917541 DYH917522:DZL917541 EID917522:EJH917541 ERZ917522:ETD917541 FBV917522:FCZ917541 FLR917522:FMV917541 FVN917522:FWR917541 GFJ917522:GGN917541 GPF917522:GQJ917541 GZB917522:HAF917541 HIX917522:HKB917541 HST917522:HTX917541 ICP917522:IDT917541 IML917522:INP917541 IWH917522:IXL917541 JGD917522:JHH917541 JPZ917522:JRD917541 JZV917522:KAZ917541 KJR917522:KKV917541 KTN917522:KUR917541 LDJ917522:LEN917541 LNF917522:LOJ917541 LXB917522:LYF917541 MGX917522:MIB917541 MQT917522:MRX917541 NAP917522:NBT917541 NKL917522:NLP917541 NUH917522:NVL917541 OED917522:OFH917541 ONZ917522:OPD917541 OXV917522:OYZ917541 PHR917522:PIV917541 PRN917522:PSR917541 QBJ917522:QCN917541 QLF917522:QMJ917541 QVB917522:QWF917541 REX917522:RGB917541 ROT917522:RPX917541 RYP917522:RZT917541 SIL917522:SJP917541 SSH917522:STL917541 TCD917522:TDH917541 TLZ917522:TND917541 TVV917522:TWZ917541 UFR917522:UGV917541 UPN917522:UQR917541 UZJ917522:VAN917541 VJF917522:VKJ917541 VTB917522:VUF917541 WCX917522:WEB917541 WMT917522:WNX917541 WWP917522:WXT917541 F983058:AK983077 KD983058:LH983077 TZ983058:VD983077 ADV983058:AEZ983077 ANR983058:AOV983077 AXN983058:AYR983077 BHJ983058:BIN983077 BRF983058:BSJ983077 CBB983058:CCF983077 CKX983058:CMB983077 CUT983058:CVX983077 DEP983058:DFT983077 DOL983058:DPP983077 DYH983058:DZL983077 EID983058:EJH983077 ERZ983058:ETD983077 FBV983058:FCZ983077 FLR983058:FMV983077 FVN983058:FWR983077 GFJ983058:GGN983077 GPF983058:GQJ983077 GZB983058:HAF983077 HIX983058:HKB983077 HST983058:HTX983077 ICP983058:IDT983077 IML983058:INP983077 IWH983058:IXL983077 JGD983058:JHH983077 JPZ983058:JRD983077 JZV983058:KAZ983077 KJR983058:KKV983077 KTN983058:KUR983077 LDJ983058:LEN983077 LNF983058:LOJ983077 LXB983058:LYF983077 MGX983058:MIB983077 MQT983058:MRX983077 NAP983058:NBT983077 NKL983058:NLP983077 NUH983058:NVL983077 OED983058:OFH983077 ONZ983058:OPD983077 OXV983058:OYZ983077 PHR983058:PIV983077 PRN983058:PSR983077 QBJ983058:QCN983077 QLF983058:QMJ983077 QVB983058:QWF983077 REX983058:RGB983077 ROT983058:RPX983077 RYP983058:RZT983077 SIL983058:SJP983077 SSH983058:STL983077 TCD983058:TDH983077 TLZ983058:TND983077 TVV983058:TWZ983077 UFR983058:UGV983077 UPN983058:UQR983077 UZJ983058:VAN983077 VJF983058:VKJ983077 VTB983058:VUF983077 WCX983058:WEB983077 WMT983058:WNX983077 G11:AK30" xr:uid="{00000000-0002-0000-0500-000001000000}">
      <formula1>INDIRECT("$K$68:$K$83")</formula1>
    </dataValidation>
    <dataValidation type="list" allowBlank="1" showInputMessage="1" showErrorMessage="1" sqref="WWP983084:WXT983096 KE37:LI49 UA37:VE49 ADW37:AFA49 ANS37:AOW49 AXO37:AYS49 BHK37:BIO49 BRG37:BSK49 CBC37:CCG49 CKY37:CMC49 CUU37:CVY49 DEQ37:DFU49 DOM37:DPQ49 DYI37:DZM49 EIE37:EJI49 ESA37:ETE49 FBW37:FDA49 FLS37:FMW49 FVO37:FWS49 GFK37:GGO49 GPG37:GQK49 GZC37:HAG49 HIY37:HKC49 HSU37:HTY49 ICQ37:IDU49 IMM37:INQ49 IWI37:IXM49 JGE37:JHI49 JQA37:JRE49 JZW37:KBA49 KJS37:KKW49 KTO37:KUS49 LDK37:LEO49 LNG37:LOK49 LXC37:LYG49 MGY37:MIC49 MQU37:MRY49 NAQ37:NBU49 NKM37:NLQ49 NUI37:NVM49 OEE37:OFI49 OOA37:OPE49 OXW37:OZA49 PHS37:PIW49 PRO37:PSS49 QBK37:QCO49 QLG37:QMK49 QVC37:QWG49 REY37:RGC49 ROU37:RPY49 RYQ37:RZU49 SIM37:SJQ49 SSI37:STM49 TCE37:TDI49 TMA37:TNE49 TVW37:TXA49 UFS37:UGW49 UPO37:UQS49 UZK37:VAO49 VJG37:VKK49 VTC37:VUG49 WCY37:WEC49 WMU37:WNY49 WWQ37:WXU49 F65580:AK65592 KD65580:LH65592 TZ65580:VD65592 ADV65580:AEZ65592 ANR65580:AOV65592 AXN65580:AYR65592 BHJ65580:BIN65592 BRF65580:BSJ65592 CBB65580:CCF65592 CKX65580:CMB65592 CUT65580:CVX65592 DEP65580:DFT65592 DOL65580:DPP65592 DYH65580:DZL65592 EID65580:EJH65592 ERZ65580:ETD65592 FBV65580:FCZ65592 FLR65580:FMV65592 FVN65580:FWR65592 GFJ65580:GGN65592 GPF65580:GQJ65592 GZB65580:HAF65592 HIX65580:HKB65592 HST65580:HTX65592 ICP65580:IDT65592 IML65580:INP65592 IWH65580:IXL65592 JGD65580:JHH65592 JPZ65580:JRD65592 JZV65580:KAZ65592 KJR65580:KKV65592 KTN65580:KUR65592 LDJ65580:LEN65592 LNF65580:LOJ65592 LXB65580:LYF65592 MGX65580:MIB65592 MQT65580:MRX65592 NAP65580:NBT65592 NKL65580:NLP65592 NUH65580:NVL65592 OED65580:OFH65592 ONZ65580:OPD65592 OXV65580:OYZ65592 PHR65580:PIV65592 PRN65580:PSR65592 QBJ65580:QCN65592 QLF65580:QMJ65592 QVB65580:QWF65592 REX65580:RGB65592 ROT65580:RPX65592 RYP65580:RZT65592 SIL65580:SJP65592 SSH65580:STL65592 TCD65580:TDH65592 TLZ65580:TND65592 TVV65580:TWZ65592 UFR65580:UGV65592 UPN65580:UQR65592 UZJ65580:VAN65592 VJF65580:VKJ65592 VTB65580:VUF65592 WCX65580:WEB65592 WMT65580:WNX65592 WWP65580:WXT65592 F131116:AK131128 KD131116:LH131128 TZ131116:VD131128 ADV131116:AEZ131128 ANR131116:AOV131128 AXN131116:AYR131128 BHJ131116:BIN131128 BRF131116:BSJ131128 CBB131116:CCF131128 CKX131116:CMB131128 CUT131116:CVX131128 DEP131116:DFT131128 DOL131116:DPP131128 DYH131116:DZL131128 EID131116:EJH131128 ERZ131116:ETD131128 FBV131116:FCZ131128 FLR131116:FMV131128 FVN131116:FWR131128 GFJ131116:GGN131128 GPF131116:GQJ131128 GZB131116:HAF131128 HIX131116:HKB131128 HST131116:HTX131128 ICP131116:IDT131128 IML131116:INP131128 IWH131116:IXL131128 JGD131116:JHH131128 JPZ131116:JRD131128 JZV131116:KAZ131128 KJR131116:KKV131128 KTN131116:KUR131128 LDJ131116:LEN131128 LNF131116:LOJ131128 LXB131116:LYF131128 MGX131116:MIB131128 MQT131116:MRX131128 NAP131116:NBT131128 NKL131116:NLP131128 NUH131116:NVL131128 OED131116:OFH131128 ONZ131116:OPD131128 OXV131116:OYZ131128 PHR131116:PIV131128 PRN131116:PSR131128 QBJ131116:QCN131128 QLF131116:QMJ131128 QVB131116:QWF131128 REX131116:RGB131128 ROT131116:RPX131128 RYP131116:RZT131128 SIL131116:SJP131128 SSH131116:STL131128 TCD131116:TDH131128 TLZ131116:TND131128 TVV131116:TWZ131128 UFR131116:UGV131128 UPN131116:UQR131128 UZJ131116:VAN131128 VJF131116:VKJ131128 VTB131116:VUF131128 WCX131116:WEB131128 WMT131116:WNX131128 WWP131116:WXT131128 F196652:AK196664 KD196652:LH196664 TZ196652:VD196664 ADV196652:AEZ196664 ANR196652:AOV196664 AXN196652:AYR196664 BHJ196652:BIN196664 BRF196652:BSJ196664 CBB196652:CCF196664 CKX196652:CMB196664 CUT196652:CVX196664 DEP196652:DFT196664 DOL196652:DPP196664 DYH196652:DZL196664 EID196652:EJH196664 ERZ196652:ETD196664 FBV196652:FCZ196664 FLR196652:FMV196664 FVN196652:FWR196664 GFJ196652:GGN196664 GPF196652:GQJ196664 GZB196652:HAF196664 HIX196652:HKB196664 HST196652:HTX196664 ICP196652:IDT196664 IML196652:INP196664 IWH196652:IXL196664 JGD196652:JHH196664 JPZ196652:JRD196664 JZV196652:KAZ196664 KJR196652:KKV196664 KTN196652:KUR196664 LDJ196652:LEN196664 LNF196652:LOJ196664 LXB196652:LYF196664 MGX196652:MIB196664 MQT196652:MRX196664 NAP196652:NBT196664 NKL196652:NLP196664 NUH196652:NVL196664 OED196652:OFH196664 ONZ196652:OPD196664 OXV196652:OYZ196664 PHR196652:PIV196664 PRN196652:PSR196664 QBJ196652:QCN196664 QLF196652:QMJ196664 QVB196652:QWF196664 REX196652:RGB196664 ROT196652:RPX196664 RYP196652:RZT196664 SIL196652:SJP196664 SSH196652:STL196664 TCD196652:TDH196664 TLZ196652:TND196664 TVV196652:TWZ196664 UFR196652:UGV196664 UPN196652:UQR196664 UZJ196652:VAN196664 VJF196652:VKJ196664 VTB196652:VUF196664 WCX196652:WEB196664 WMT196652:WNX196664 WWP196652:WXT196664 F262188:AK262200 KD262188:LH262200 TZ262188:VD262200 ADV262188:AEZ262200 ANR262188:AOV262200 AXN262188:AYR262200 BHJ262188:BIN262200 BRF262188:BSJ262200 CBB262188:CCF262200 CKX262188:CMB262200 CUT262188:CVX262200 DEP262188:DFT262200 DOL262188:DPP262200 DYH262188:DZL262200 EID262188:EJH262200 ERZ262188:ETD262200 FBV262188:FCZ262200 FLR262188:FMV262200 FVN262188:FWR262200 GFJ262188:GGN262200 GPF262188:GQJ262200 GZB262188:HAF262200 HIX262188:HKB262200 HST262188:HTX262200 ICP262188:IDT262200 IML262188:INP262200 IWH262188:IXL262200 JGD262188:JHH262200 JPZ262188:JRD262200 JZV262188:KAZ262200 KJR262188:KKV262200 KTN262188:KUR262200 LDJ262188:LEN262200 LNF262188:LOJ262200 LXB262188:LYF262200 MGX262188:MIB262200 MQT262188:MRX262200 NAP262188:NBT262200 NKL262188:NLP262200 NUH262188:NVL262200 OED262188:OFH262200 ONZ262188:OPD262200 OXV262188:OYZ262200 PHR262188:PIV262200 PRN262188:PSR262200 QBJ262188:QCN262200 QLF262188:QMJ262200 QVB262188:QWF262200 REX262188:RGB262200 ROT262188:RPX262200 RYP262188:RZT262200 SIL262188:SJP262200 SSH262188:STL262200 TCD262188:TDH262200 TLZ262188:TND262200 TVV262188:TWZ262200 UFR262188:UGV262200 UPN262188:UQR262200 UZJ262188:VAN262200 VJF262188:VKJ262200 VTB262188:VUF262200 WCX262188:WEB262200 WMT262188:WNX262200 WWP262188:WXT262200 F327724:AK327736 KD327724:LH327736 TZ327724:VD327736 ADV327724:AEZ327736 ANR327724:AOV327736 AXN327724:AYR327736 BHJ327724:BIN327736 BRF327724:BSJ327736 CBB327724:CCF327736 CKX327724:CMB327736 CUT327724:CVX327736 DEP327724:DFT327736 DOL327724:DPP327736 DYH327724:DZL327736 EID327724:EJH327736 ERZ327724:ETD327736 FBV327724:FCZ327736 FLR327724:FMV327736 FVN327724:FWR327736 GFJ327724:GGN327736 GPF327724:GQJ327736 GZB327724:HAF327736 HIX327724:HKB327736 HST327724:HTX327736 ICP327724:IDT327736 IML327724:INP327736 IWH327724:IXL327736 JGD327724:JHH327736 JPZ327724:JRD327736 JZV327724:KAZ327736 KJR327724:KKV327736 KTN327724:KUR327736 LDJ327724:LEN327736 LNF327724:LOJ327736 LXB327724:LYF327736 MGX327724:MIB327736 MQT327724:MRX327736 NAP327724:NBT327736 NKL327724:NLP327736 NUH327724:NVL327736 OED327724:OFH327736 ONZ327724:OPD327736 OXV327724:OYZ327736 PHR327724:PIV327736 PRN327724:PSR327736 QBJ327724:QCN327736 QLF327724:QMJ327736 QVB327724:QWF327736 REX327724:RGB327736 ROT327724:RPX327736 RYP327724:RZT327736 SIL327724:SJP327736 SSH327724:STL327736 TCD327724:TDH327736 TLZ327724:TND327736 TVV327724:TWZ327736 UFR327724:UGV327736 UPN327724:UQR327736 UZJ327724:VAN327736 VJF327724:VKJ327736 VTB327724:VUF327736 WCX327724:WEB327736 WMT327724:WNX327736 WWP327724:WXT327736 F393260:AK393272 KD393260:LH393272 TZ393260:VD393272 ADV393260:AEZ393272 ANR393260:AOV393272 AXN393260:AYR393272 BHJ393260:BIN393272 BRF393260:BSJ393272 CBB393260:CCF393272 CKX393260:CMB393272 CUT393260:CVX393272 DEP393260:DFT393272 DOL393260:DPP393272 DYH393260:DZL393272 EID393260:EJH393272 ERZ393260:ETD393272 FBV393260:FCZ393272 FLR393260:FMV393272 FVN393260:FWR393272 GFJ393260:GGN393272 GPF393260:GQJ393272 GZB393260:HAF393272 HIX393260:HKB393272 HST393260:HTX393272 ICP393260:IDT393272 IML393260:INP393272 IWH393260:IXL393272 JGD393260:JHH393272 JPZ393260:JRD393272 JZV393260:KAZ393272 KJR393260:KKV393272 KTN393260:KUR393272 LDJ393260:LEN393272 LNF393260:LOJ393272 LXB393260:LYF393272 MGX393260:MIB393272 MQT393260:MRX393272 NAP393260:NBT393272 NKL393260:NLP393272 NUH393260:NVL393272 OED393260:OFH393272 ONZ393260:OPD393272 OXV393260:OYZ393272 PHR393260:PIV393272 PRN393260:PSR393272 QBJ393260:QCN393272 QLF393260:QMJ393272 QVB393260:QWF393272 REX393260:RGB393272 ROT393260:RPX393272 RYP393260:RZT393272 SIL393260:SJP393272 SSH393260:STL393272 TCD393260:TDH393272 TLZ393260:TND393272 TVV393260:TWZ393272 UFR393260:UGV393272 UPN393260:UQR393272 UZJ393260:VAN393272 VJF393260:VKJ393272 VTB393260:VUF393272 WCX393260:WEB393272 WMT393260:WNX393272 WWP393260:WXT393272 F458796:AK458808 KD458796:LH458808 TZ458796:VD458808 ADV458796:AEZ458808 ANR458796:AOV458808 AXN458796:AYR458808 BHJ458796:BIN458808 BRF458796:BSJ458808 CBB458796:CCF458808 CKX458796:CMB458808 CUT458796:CVX458808 DEP458796:DFT458808 DOL458796:DPP458808 DYH458796:DZL458808 EID458796:EJH458808 ERZ458796:ETD458808 FBV458796:FCZ458808 FLR458796:FMV458808 FVN458796:FWR458808 GFJ458796:GGN458808 GPF458796:GQJ458808 GZB458796:HAF458808 HIX458796:HKB458808 HST458796:HTX458808 ICP458796:IDT458808 IML458796:INP458808 IWH458796:IXL458808 JGD458796:JHH458808 JPZ458796:JRD458808 JZV458796:KAZ458808 KJR458796:KKV458808 KTN458796:KUR458808 LDJ458796:LEN458808 LNF458796:LOJ458808 LXB458796:LYF458808 MGX458796:MIB458808 MQT458796:MRX458808 NAP458796:NBT458808 NKL458796:NLP458808 NUH458796:NVL458808 OED458796:OFH458808 ONZ458796:OPD458808 OXV458796:OYZ458808 PHR458796:PIV458808 PRN458796:PSR458808 QBJ458796:QCN458808 QLF458796:QMJ458808 QVB458796:QWF458808 REX458796:RGB458808 ROT458796:RPX458808 RYP458796:RZT458808 SIL458796:SJP458808 SSH458796:STL458808 TCD458796:TDH458808 TLZ458796:TND458808 TVV458796:TWZ458808 UFR458796:UGV458808 UPN458796:UQR458808 UZJ458796:VAN458808 VJF458796:VKJ458808 VTB458796:VUF458808 WCX458796:WEB458808 WMT458796:WNX458808 WWP458796:WXT458808 F524332:AK524344 KD524332:LH524344 TZ524332:VD524344 ADV524332:AEZ524344 ANR524332:AOV524344 AXN524332:AYR524344 BHJ524332:BIN524344 BRF524332:BSJ524344 CBB524332:CCF524344 CKX524332:CMB524344 CUT524332:CVX524344 DEP524332:DFT524344 DOL524332:DPP524344 DYH524332:DZL524344 EID524332:EJH524344 ERZ524332:ETD524344 FBV524332:FCZ524344 FLR524332:FMV524344 FVN524332:FWR524344 GFJ524332:GGN524344 GPF524332:GQJ524344 GZB524332:HAF524344 HIX524332:HKB524344 HST524332:HTX524344 ICP524332:IDT524344 IML524332:INP524344 IWH524332:IXL524344 JGD524332:JHH524344 JPZ524332:JRD524344 JZV524332:KAZ524344 KJR524332:KKV524344 KTN524332:KUR524344 LDJ524332:LEN524344 LNF524332:LOJ524344 LXB524332:LYF524344 MGX524332:MIB524344 MQT524332:MRX524344 NAP524332:NBT524344 NKL524332:NLP524344 NUH524332:NVL524344 OED524332:OFH524344 ONZ524332:OPD524344 OXV524332:OYZ524344 PHR524332:PIV524344 PRN524332:PSR524344 QBJ524332:QCN524344 QLF524332:QMJ524344 QVB524332:QWF524344 REX524332:RGB524344 ROT524332:RPX524344 RYP524332:RZT524344 SIL524332:SJP524344 SSH524332:STL524344 TCD524332:TDH524344 TLZ524332:TND524344 TVV524332:TWZ524344 UFR524332:UGV524344 UPN524332:UQR524344 UZJ524332:VAN524344 VJF524332:VKJ524344 VTB524332:VUF524344 WCX524332:WEB524344 WMT524332:WNX524344 WWP524332:WXT524344 F589868:AK589880 KD589868:LH589880 TZ589868:VD589880 ADV589868:AEZ589880 ANR589868:AOV589880 AXN589868:AYR589880 BHJ589868:BIN589880 BRF589868:BSJ589880 CBB589868:CCF589880 CKX589868:CMB589880 CUT589868:CVX589880 DEP589868:DFT589880 DOL589868:DPP589880 DYH589868:DZL589880 EID589868:EJH589880 ERZ589868:ETD589880 FBV589868:FCZ589880 FLR589868:FMV589880 FVN589868:FWR589880 GFJ589868:GGN589880 GPF589868:GQJ589880 GZB589868:HAF589880 HIX589868:HKB589880 HST589868:HTX589880 ICP589868:IDT589880 IML589868:INP589880 IWH589868:IXL589880 JGD589868:JHH589880 JPZ589868:JRD589880 JZV589868:KAZ589880 KJR589868:KKV589880 KTN589868:KUR589880 LDJ589868:LEN589880 LNF589868:LOJ589880 LXB589868:LYF589880 MGX589868:MIB589880 MQT589868:MRX589880 NAP589868:NBT589880 NKL589868:NLP589880 NUH589868:NVL589880 OED589868:OFH589880 ONZ589868:OPD589880 OXV589868:OYZ589880 PHR589868:PIV589880 PRN589868:PSR589880 QBJ589868:QCN589880 QLF589868:QMJ589880 QVB589868:QWF589880 REX589868:RGB589880 ROT589868:RPX589880 RYP589868:RZT589880 SIL589868:SJP589880 SSH589868:STL589880 TCD589868:TDH589880 TLZ589868:TND589880 TVV589868:TWZ589880 UFR589868:UGV589880 UPN589868:UQR589880 UZJ589868:VAN589880 VJF589868:VKJ589880 VTB589868:VUF589880 WCX589868:WEB589880 WMT589868:WNX589880 WWP589868:WXT589880 F655404:AK655416 KD655404:LH655416 TZ655404:VD655416 ADV655404:AEZ655416 ANR655404:AOV655416 AXN655404:AYR655416 BHJ655404:BIN655416 BRF655404:BSJ655416 CBB655404:CCF655416 CKX655404:CMB655416 CUT655404:CVX655416 DEP655404:DFT655416 DOL655404:DPP655416 DYH655404:DZL655416 EID655404:EJH655416 ERZ655404:ETD655416 FBV655404:FCZ655416 FLR655404:FMV655416 FVN655404:FWR655416 GFJ655404:GGN655416 GPF655404:GQJ655416 GZB655404:HAF655416 HIX655404:HKB655416 HST655404:HTX655416 ICP655404:IDT655416 IML655404:INP655416 IWH655404:IXL655416 JGD655404:JHH655416 JPZ655404:JRD655416 JZV655404:KAZ655416 KJR655404:KKV655416 KTN655404:KUR655416 LDJ655404:LEN655416 LNF655404:LOJ655416 LXB655404:LYF655416 MGX655404:MIB655416 MQT655404:MRX655416 NAP655404:NBT655416 NKL655404:NLP655416 NUH655404:NVL655416 OED655404:OFH655416 ONZ655404:OPD655416 OXV655404:OYZ655416 PHR655404:PIV655416 PRN655404:PSR655416 QBJ655404:QCN655416 QLF655404:QMJ655416 QVB655404:QWF655416 REX655404:RGB655416 ROT655404:RPX655416 RYP655404:RZT655416 SIL655404:SJP655416 SSH655404:STL655416 TCD655404:TDH655416 TLZ655404:TND655416 TVV655404:TWZ655416 UFR655404:UGV655416 UPN655404:UQR655416 UZJ655404:VAN655416 VJF655404:VKJ655416 VTB655404:VUF655416 WCX655404:WEB655416 WMT655404:WNX655416 WWP655404:WXT655416 F720940:AK720952 KD720940:LH720952 TZ720940:VD720952 ADV720940:AEZ720952 ANR720940:AOV720952 AXN720940:AYR720952 BHJ720940:BIN720952 BRF720940:BSJ720952 CBB720940:CCF720952 CKX720940:CMB720952 CUT720940:CVX720952 DEP720940:DFT720952 DOL720940:DPP720952 DYH720940:DZL720952 EID720940:EJH720952 ERZ720940:ETD720952 FBV720940:FCZ720952 FLR720940:FMV720952 FVN720940:FWR720952 GFJ720940:GGN720952 GPF720940:GQJ720952 GZB720940:HAF720952 HIX720940:HKB720952 HST720940:HTX720952 ICP720940:IDT720952 IML720940:INP720952 IWH720940:IXL720952 JGD720940:JHH720952 JPZ720940:JRD720952 JZV720940:KAZ720952 KJR720940:KKV720952 KTN720940:KUR720952 LDJ720940:LEN720952 LNF720940:LOJ720952 LXB720940:LYF720952 MGX720940:MIB720952 MQT720940:MRX720952 NAP720940:NBT720952 NKL720940:NLP720952 NUH720940:NVL720952 OED720940:OFH720952 ONZ720940:OPD720952 OXV720940:OYZ720952 PHR720940:PIV720952 PRN720940:PSR720952 QBJ720940:QCN720952 QLF720940:QMJ720952 QVB720940:QWF720952 REX720940:RGB720952 ROT720940:RPX720952 RYP720940:RZT720952 SIL720940:SJP720952 SSH720940:STL720952 TCD720940:TDH720952 TLZ720940:TND720952 TVV720940:TWZ720952 UFR720940:UGV720952 UPN720940:UQR720952 UZJ720940:VAN720952 VJF720940:VKJ720952 VTB720940:VUF720952 WCX720940:WEB720952 WMT720940:WNX720952 WWP720940:WXT720952 F786476:AK786488 KD786476:LH786488 TZ786476:VD786488 ADV786476:AEZ786488 ANR786476:AOV786488 AXN786476:AYR786488 BHJ786476:BIN786488 BRF786476:BSJ786488 CBB786476:CCF786488 CKX786476:CMB786488 CUT786476:CVX786488 DEP786476:DFT786488 DOL786476:DPP786488 DYH786476:DZL786488 EID786476:EJH786488 ERZ786476:ETD786488 FBV786476:FCZ786488 FLR786476:FMV786488 FVN786476:FWR786488 GFJ786476:GGN786488 GPF786476:GQJ786488 GZB786476:HAF786488 HIX786476:HKB786488 HST786476:HTX786488 ICP786476:IDT786488 IML786476:INP786488 IWH786476:IXL786488 JGD786476:JHH786488 JPZ786476:JRD786488 JZV786476:KAZ786488 KJR786476:KKV786488 KTN786476:KUR786488 LDJ786476:LEN786488 LNF786476:LOJ786488 LXB786476:LYF786488 MGX786476:MIB786488 MQT786476:MRX786488 NAP786476:NBT786488 NKL786476:NLP786488 NUH786476:NVL786488 OED786476:OFH786488 ONZ786476:OPD786488 OXV786476:OYZ786488 PHR786476:PIV786488 PRN786476:PSR786488 QBJ786476:QCN786488 QLF786476:QMJ786488 QVB786476:QWF786488 REX786476:RGB786488 ROT786476:RPX786488 RYP786476:RZT786488 SIL786476:SJP786488 SSH786476:STL786488 TCD786476:TDH786488 TLZ786476:TND786488 TVV786476:TWZ786488 UFR786476:UGV786488 UPN786476:UQR786488 UZJ786476:VAN786488 VJF786476:VKJ786488 VTB786476:VUF786488 WCX786476:WEB786488 WMT786476:WNX786488 WWP786476:WXT786488 F852012:AK852024 KD852012:LH852024 TZ852012:VD852024 ADV852012:AEZ852024 ANR852012:AOV852024 AXN852012:AYR852024 BHJ852012:BIN852024 BRF852012:BSJ852024 CBB852012:CCF852024 CKX852012:CMB852024 CUT852012:CVX852024 DEP852012:DFT852024 DOL852012:DPP852024 DYH852012:DZL852024 EID852012:EJH852024 ERZ852012:ETD852024 FBV852012:FCZ852024 FLR852012:FMV852024 FVN852012:FWR852024 GFJ852012:GGN852024 GPF852012:GQJ852024 GZB852012:HAF852024 HIX852012:HKB852024 HST852012:HTX852024 ICP852012:IDT852024 IML852012:INP852024 IWH852012:IXL852024 JGD852012:JHH852024 JPZ852012:JRD852024 JZV852012:KAZ852024 KJR852012:KKV852024 KTN852012:KUR852024 LDJ852012:LEN852024 LNF852012:LOJ852024 LXB852012:LYF852024 MGX852012:MIB852024 MQT852012:MRX852024 NAP852012:NBT852024 NKL852012:NLP852024 NUH852012:NVL852024 OED852012:OFH852024 ONZ852012:OPD852024 OXV852012:OYZ852024 PHR852012:PIV852024 PRN852012:PSR852024 QBJ852012:QCN852024 QLF852012:QMJ852024 QVB852012:QWF852024 REX852012:RGB852024 ROT852012:RPX852024 RYP852012:RZT852024 SIL852012:SJP852024 SSH852012:STL852024 TCD852012:TDH852024 TLZ852012:TND852024 TVV852012:TWZ852024 UFR852012:UGV852024 UPN852012:UQR852024 UZJ852012:VAN852024 VJF852012:VKJ852024 VTB852012:VUF852024 WCX852012:WEB852024 WMT852012:WNX852024 WWP852012:WXT852024 F917548:AK917560 KD917548:LH917560 TZ917548:VD917560 ADV917548:AEZ917560 ANR917548:AOV917560 AXN917548:AYR917560 BHJ917548:BIN917560 BRF917548:BSJ917560 CBB917548:CCF917560 CKX917548:CMB917560 CUT917548:CVX917560 DEP917548:DFT917560 DOL917548:DPP917560 DYH917548:DZL917560 EID917548:EJH917560 ERZ917548:ETD917560 FBV917548:FCZ917560 FLR917548:FMV917560 FVN917548:FWR917560 GFJ917548:GGN917560 GPF917548:GQJ917560 GZB917548:HAF917560 HIX917548:HKB917560 HST917548:HTX917560 ICP917548:IDT917560 IML917548:INP917560 IWH917548:IXL917560 JGD917548:JHH917560 JPZ917548:JRD917560 JZV917548:KAZ917560 KJR917548:KKV917560 KTN917548:KUR917560 LDJ917548:LEN917560 LNF917548:LOJ917560 LXB917548:LYF917560 MGX917548:MIB917560 MQT917548:MRX917560 NAP917548:NBT917560 NKL917548:NLP917560 NUH917548:NVL917560 OED917548:OFH917560 ONZ917548:OPD917560 OXV917548:OYZ917560 PHR917548:PIV917560 PRN917548:PSR917560 QBJ917548:QCN917560 QLF917548:QMJ917560 QVB917548:QWF917560 REX917548:RGB917560 ROT917548:RPX917560 RYP917548:RZT917560 SIL917548:SJP917560 SSH917548:STL917560 TCD917548:TDH917560 TLZ917548:TND917560 TVV917548:TWZ917560 UFR917548:UGV917560 UPN917548:UQR917560 UZJ917548:VAN917560 VJF917548:VKJ917560 VTB917548:VUF917560 WCX917548:WEB917560 WMT917548:WNX917560 WWP917548:WXT917560 F983084:AK983096 KD983084:LH983096 TZ983084:VD983096 ADV983084:AEZ983096 ANR983084:AOV983096 AXN983084:AYR983096 BHJ983084:BIN983096 BRF983084:BSJ983096 CBB983084:CCF983096 CKX983084:CMB983096 CUT983084:CVX983096 DEP983084:DFT983096 DOL983084:DPP983096 DYH983084:DZL983096 EID983084:EJH983096 ERZ983084:ETD983096 FBV983084:FCZ983096 FLR983084:FMV983096 FVN983084:FWR983096 GFJ983084:GGN983096 GPF983084:GQJ983096 GZB983084:HAF983096 HIX983084:HKB983096 HST983084:HTX983096 ICP983084:IDT983096 IML983084:INP983096 IWH983084:IXL983096 JGD983084:JHH983096 JPZ983084:JRD983096 JZV983084:KAZ983096 KJR983084:KKV983096 KTN983084:KUR983096 LDJ983084:LEN983096 LNF983084:LOJ983096 LXB983084:LYF983096 MGX983084:MIB983096 MQT983084:MRX983096 NAP983084:NBT983096 NKL983084:NLP983096 NUH983084:NVL983096 OED983084:OFH983096 ONZ983084:OPD983096 OXV983084:OYZ983096 PHR983084:PIV983096 PRN983084:PSR983096 QBJ983084:QCN983096 QLF983084:QMJ983096 QVB983084:QWF983096 REX983084:RGB983096 ROT983084:RPX983096 RYP983084:RZT983096 SIL983084:SJP983096 SSH983084:STL983096 TCD983084:TDH983096 TLZ983084:TND983096 TVV983084:TWZ983096 UFR983084:UGV983096 UPN983084:UQR983096 UZJ983084:VAN983096 VJF983084:VKJ983096 VTB983084:VUF983096 WCX983084:WEB983096 WMT983084:WNX983096 G37:AK49" xr:uid="{00000000-0002-0000-0500-000002000000}">
      <formula1>"出"</formula1>
    </dataValidation>
    <dataValidation type="whole" operator="lessThanOrEqual" allowBlank="1" showInputMessage="1" showErrorMessage="1" error="月当たりの上限額は２万円となります。_x000a_（男性研修生は対象外）" sqref="BE983066:BF983095 BE65562:BF65591 BE131098:BF131127 BE196634:BF196663 BE262170:BF262199 BE327706:BF327735 BE393242:BF393271 BE458778:BF458807 BE524314:BF524343 BE589850:BF589879 BE655386:BF655415 BE720922:BF720951 BE786458:BF786487 BE851994:BF852023 BE917530:BF917559" xr:uid="{00000000-0002-0000-0500-000003000000}">
      <formula1>20000</formula1>
    </dataValidation>
    <dataValidation type="list" allowBlank="1" showInputMessage="1" showErrorMessage="1" sqref="B11:B30" xr:uid="{00000000-0002-0000-0500-000004000000}">
      <formula1>"TR,FW1,FW2,FW3,多能工"</formula1>
    </dataValidation>
  </dataValidations>
  <printOptions horizontalCentered="1" verticalCentered="1"/>
  <pageMargins left="0.19685039370078741" right="0.19685039370078741" top="0.39370078740157483" bottom="0" header="0" footer="0.19685039370078741"/>
  <pageSetup paperSize="9" scale="57" orientation="landscape" cellComments="asDisplayed" r:id="rId1"/>
  <headerFooter alignWithMargins="0"/>
  <colBreaks count="1" manualBreakCount="1">
    <brk id="43" max="62" man="1"/>
  </col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stopIfTrue="1" id="{2CB1F3DC-693B-48D4-8005-2DD460B2DC9A}">
            <xm:f>COUNTIF(日付!$A$19:$U$22,G7)&gt;0</xm:f>
            <x14:dxf>
              <font>
                <color rgb="FFFF0000"/>
              </font>
            </x14:dxf>
          </x14:cfRule>
          <xm:sqref>G7:AJ10 G36:AJ36</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CF107"/>
  <sheetViews>
    <sheetView view="pageBreakPreview" zoomScale="55" zoomScaleNormal="75" zoomScaleSheetLayoutView="55" workbookViewId="0">
      <selection activeCell="AV9" sqref="AV9:AV10"/>
    </sheetView>
  </sheetViews>
  <sheetFormatPr defaultRowHeight="13.2"/>
  <cols>
    <col min="1" max="2" width="7.88671875" style="4" customWidth="1"/>
    <col min="3" max="4" width="4.77734375" style="4" customWidth="1"/>
    <col min="5" max="5" width="8.33203125" style="4" customWidth="1"/>
    <col min="6" max="6" width="17.109375" style="4" customWidth="1"/>
    <col min="7" max="37" width="4.33203125" style="4" customWidth="1"/>
    <col min="38" max="38" width="9.88671875" style="4" customWidth="1"/>
    <col min="39" max="39" width="14.6640625" style="4" customWidth="1"/>
    <col min="40" max="41" width="10.6640625" style="4" customWidth="1"/>
    <col min="42" max="43" width="2.6640625" style="4" customWidth="1"/>
    <col min="44" max="44" width="3.6640625" style="4" customWidth="1"/>
    <col min="45" max="45" width="3.88671875" style="4" bestFit="1" customWidth="1"/>
    <col min="46" max="46" width="3.88671875" style="4" customWidth="1"/>
    <col min="47" max="47" width="19.33203125" style="4" customWidth="1"/>
    <col min="48" max="56" width="15.6640625" style="4" customWidth="1"/>
    <col min="57" max="58" width="16.6640625" style="4" customWidth="1"/>
    <col min="59" max="59" width="30.6640625" style="4" customWidth="1"/>
    <col min="60" max="60" width="9" style="4" customWidth="1"/>
    <col min="61" max="79" width="9" style="4" hidden="1" customWidth="1"/>
    <col min="80" max="80" width="30.44140625" style="73" hidden="1" customWidth="1"/>
    <col min="81" max="82" width="13.33203125" style="73" hidden="1" customWidth="1"/>
    <col min="83" max="84" width="17" style="73" hidden="1" customWidth="1"/>
    <col min="85" max="284" width="9" style="4"/>
    <col min="285" max="286" width="7.88671875" style="4" customWidth="1"/>
    <col min="287" max="288" width="4.77734375" style="4" customWidth="1"/>
    <col min="289" max="289" width="17.109375" style="4" customWidth="1"/>
    <col min="290" max="319" width="4.109375" style="4" customWidth="1"/>
    <col min="320" max="320" width="0" style="4" hidden="1" customWidth="1"/>
    <col min="321" max="321" width="9.88671875" style="4" customWidth="1"/>
    <col min="322" max="322" width="14.6640625" style="4" customWidth="1"/>
    <col min="323" max="324" width="9.88671875" style="4" customWidth="1"/>
    <col min="325" max="326" width="7.6640625" style="4" customWidth="1"/>
    <col min="327" max="327" width="9" style="4" customWidth="1"/>
    <col min="328" max="334" width="0" style="4" hidden="1" customWidth="1"/>
    <col min="335" max="540" width="9" style="4"/>
    <col min="541" max="542" width="7.88671875" style="4" customWidth="1"/>
    <col min="543" max="544" width="4.77734375" style="4" customWidth="1"/>
    <col min="545" max="545" width="17.109375" style="4" customWidth="1"/>
    <col min="546" max="575" width="4.109375" style="4" customWidth="1"/>
    <col min="576" max="576" width="0" style="4" hidden="1" customWidth="1"/>
    <col min="577" max="577" width="9.88671875" style="4" customWidth="1"/>
    <col min="578" max="578" width="14.6640625" style="4" customWidth="1"/>
    <col min="579" max="580" width="9.88671875" style="4" customWidth="1"/>
    <col min="581" max="582" width="7.6640625" style="4" customWidth="1"/>
    <col min="583" max="583" width="9" style="4" customWidth="1"/>
    <col min="584" max="590" width="0" style="4" hidden="1" customWidth="1"/>
    <col min="591" max="796" width="9" style="4"/>
    <col min="797" max="798" width="7.88671875" style="4" customWidth="1"/>
    <col min="799" max="800" width="4.77734375" style="4" customWidth="1"/>
    <col min="801" max="801" width="17.109375" style="4" customWidth="1"/>
    <col min="802" max="831" width="4.109375" style="4" customWidth="1"/>
    <col min="832" max="832" width="0" style="4" hidden="1" customWidth="1"/>
    <col min="833" max="833" width="9.88671875" style="4" customWidth="1"/>
    <col min="834" max="834" width="14.6640625" style="4" customWidth="1"/>
    <col min="835" max="836" width="9.88671875" style="4" customWidth="1"/>
    <col min="837" max="838" width="7.6640625" style="4" customWidth="1"/>
    <col min="839" max="839" width="9" style="4" customWidth="1"/>
    <col min="840" max="846" width="0" style="4" hidden="1" customWidth="1"/>
    <col min="847" max="1052" width="9" style="4"/>
    <col min="1053" max="1054" width="7.88671875" style="4" customWidth="1"/>
    <col min="1055" max="1056" width="4.77734375" style="4" customWidth="1"/>
    <col min="1057" max="1057" width="17.109375" style="4" customWidth="1"/>
    <col min="1058" max="1087" width="4.109375" style="4" customWidth="1"/>
    <col min="1088" max="1088" width="0" style="4" hidden="1" customWidth="1"/>
    <col min="1089" max="1089" width="9.88671875" style="4" customWidth="1"/>
    <col min="1090" max="1090" width="14.6640625" style="4" customWidth="1"/>
    <col min="1091" max="1092" width="9.88671875" style="4" customWidth="1"/>
    <col min="1093" max="1094" width="7.6640625" style="4" customWidth="1"/>
    <col min="1095" max="1095" width="9" style="4" customWidth="1"/>
    <col min="1096" max="1102" width="0" style="4" hidden="1" customWidth="1"/>
    <col min="1103" max="1308" width="9" style="4"/>
    <col min="1309" max="1310" width="7.88671875" style="4" customWidth="1"/>
    <col min="1311" max="1312" width="4.77734375" style="4" customWidth="1"/>
    <col min="1313" max="1313" width="17.109375" style="4" customWidth="1"/>
    <col min="1314" max="1343" width="4.109375" style="4" customWidth="1"/>
    <col min="1344" max="1344" width="0" style="4" hidden="1" customWidth="1"/>
    <col min="1345" max="1345" width="9.88671875" style="4" customWidth="1"/>
    <col min="1346" max="1346" width="14.6640625" style="4" customWidth="1"/>
    <col min="1347" max="1348" width="9.88671875" style="4" customWidth="1"/>
    <col min="1349" max="1350" width="7.6640625" style="4" customWidth="1"/>
    <col min="1351" max="1351" width="9" style="4" customWidth="1"/>
    <col min="1352" max="1358" width="0" style="4" hidden="1" customWidth="1"/>
    <col min="1359" max="1564" width="9" style="4"/>
    <col min="1565" max="1566" width="7.88671875" style="4" customWidth="1"/>
    <col min="1567" max="1568" width="4.77734375" style="4" customWidth="1"/>
    <col min="1569" max="1569" width="17.109375" style="4" customWidth="1"/>
    <col min="1570" max="1599" width="4.109375" style="4" customWidth="1"/>
    <col min="1600" max="1600" width="0" style="4" hidden="1" customWidth="1"/>
    <col min="1601" max="1601" width="9.88671875" style="4" customWidth="1"/>
    <col min="1602" max="1602" width="14.6640625" style="4" customWidth="1"/>
    <col min="1603" max="1604" width="9.88671875" style="4" customWidth="1"/>
    <col min="1605" max="1606" width="7.6640625" style="4" customWidth="1"/>
    <col min="1607" max="1607" width="9" style="4" customWidth="1"/>
    <col min="1608" max="1614" width="0" style="4" hidden="1" customWidth="1"/>
    <col min="1615" max="1820" width="9" style="4"/>
    <col min="1821" max="1822" width="7.88671875" style="4" customWidth="1"/>
    <col min="1823" max="1824" width="4.77734375" style="4" customWidth="1"/>
    <col min="1825" max="1825" width="17.109375" style="4" customWidth="1"/>
    <col min="1826" max="1855" width="4.109375" style="4" customWidth="1"/>
    <col min="1856" max="1856" width="0" style="4" hidden="1" customWidth="1"/>
    <col min="1857" max="1857" width="9.88671875" style="4" customWidth="1"/>
    <col min="1858" max="1858" width="14.6640625" style="4" customWidth="1"/>
    <col min="1859" max="1860" width="9.88671875" style="4" customWidth="1"/>
    <col min="1861" max="1862" width="7.6640625" style="4" customWidth="1"/>
    <col min="1863" max="1863" width="9" style="4" customWidth="1"/>
    <col min="1864" max="1870" width="0" style="4" hidden="1" customWidth="1"/>
    <col min="1871" max="2076" width="9" style="4"/>
    <col min="2077" max="2078" width="7.88671875" style="4" customWidth="1"/>
    <col min="2079" max="2080" width="4.77734375" style="4" customWidth="1"/>
    <col min="2081" max="2081" width="17.109375" style="4" customWidth="1"/>
    <col min="2082" max="2111" width="4.109375" style="4" customWidth="1"/>
    <col min="2112" max="2112" width="0" style="4" hidden="1" customWidth="1"/>
    <col min="2113" max="2113" width="9.88671875" style="4" customWidth="1"/>
    <col min="2114" max="2114" width="14.6640625" style="4" customWidth="1"/>
    <col min="2115" max="2116" width="9.88671875" style="4" customWidth="1"/>
    <col min="2117" max="2118" width="7.6640625" style="4" customWidth="1"/>
    <col min="2119" max="2119" width="9" style="4" customWidth="1"/>
    <col min="2120" max="2126" width="0" style="4" hidden="1" customWidth="1"/>
    <col min="2127" max="2332" width="9" style="4"/>
    <col min="2333" max="2334" width="7.88671875" style="4" customWidth="1"/>
    <col min="2335" max="2336" width="4.77734375" style="4" customWidth="1"/>
    <col min="2337" max="2337" width="17.109375" style="4" customWidth="1"/>
    <col min="2338" max="2367" width="4.109375" style="4" customWidth="1"/>
    <col min="2368" max="2368" width="0" style="4" hidden="1" customWidth="1"/>
    <col min="2369" max="2369" width="9.88671875" style="4" customWidth="1"/>
    <col min="2370" max="2370" width="14.6640625" style="4" customWidth="1"/>
    <col min="2371" max="2372" width="9.88671875" style="4" customWidth="1"/>
    <col min="2373" max="2374" width="7.6640625" style="4" customWidth="1"/>
    <col min="2375" max="2375" width="9" style="4" customWidth="1"/>
    <col min="2376" max="2382" width="0" style="4" hidden="1" customWidth="1"/>
    <col min="2383" max="2588" width="9" style="4"/>
    <col min="2589" max="2590" width="7.88671875" style="4" customWidth="1"/>
    <col min="2591" max="2592" width="4.77734375" style="4" customWidth="1"/>
    <col min="2593" max="2593" width="17.109375" style="4" customWidth="1"/>
    <col min="2594" max="2623" width="4.109375" style="4" customWidth="1"/>
    <col min="2624" max="2624" width="0" style="4" hidden="1" customWidth="1"/>
    <col min="2625" max="2625" width="9.88671875" style="4" customWidth="1"/>
    <col min="2626" max="2626" width="14.6640625" style="4" customWidth="1"/>
    <col min="2627" max="2628" width="9.88671875" style="4" customWidth="1"/>
    <col min="2629" max="2630" width="7.6640625" style="4" customWidth="1"/>
    <col min="2631" max="2631" width="9" style="4" customWidth="1"/>
    <col min="2632" max="2638" width="0" style="4" hidden="1" customWidth="1"/>
    <col min="2639" max="2844" width="9" style="4"/>
    <col min="2845" max="2846" width="7.88671875" style="4" customWidth="1"/>
    <col min="2847" max="2848" width="4.77734375" style="4" customWidth="1"/>
    <col min="2849" max="2849" width="17.109375" style="4" customWidth="1"/>
    <col min="2850" max="2879" width="4.109375" style="4" customWidth="1"/>
    <col min="2880" max="2880" width="0" style="4" hidden="1" customWidth="1"/>
    <col min="2881" max="2881" width="9.88671875" style="4" customWidth="1"/>
    <col min="2882" max="2882" width="14.6640625" style="4" customWidth="1"/>
    <col min="2883" max="2884" width="9.88671875" style="4" customWidth="1"/>
    <col min="2885" max="2886" width="7.6640625" style="4" customWidth="1"/>
    <col min="2887" max="2887" width="9" style="4" customWidth="1"/>
    <col min="2888" max="2894" width="0" style="4" hidden="1" customWidth="1"/>
    <col min="2895" max="3100" width="9" style="4"/>
    <col min="3101" max="3102" width="7.88671875" style="4" customWidth="1"/>
    <col min="3103" max="3104" width="4.77734375" style="4" customWidth="1"/>
    <col min="3105" max="3105" width="17.109375" style="4" customWidth="1"/>
    <col min="3106" max="3135" width="4.109375" style="4" customWidth="1"/>
    <col min="3136" max="3136" width="0" style="4" hidden="1" customWidth="1"/>
    <col min="3137" max="3137" width="9.88671875" style="4" customWidth="1"/>
    <col min="3138" max="3138" width="14.6640625" style="4" customWidth="1"/>
    <col min="3139" max="3140" width="9.88671875" style="4" customWidth="1"/>
    <col min="3141" max="3142" width="7.6640625" style="4" customWidth="1"/>
    <col min="3143" max="3143" width="9" style="4" customWidth="1"/>
    <col min="3144" max="3150" width="0" style="4" hidden="1" customWidth="1"/>
    <col min="3151" max="3356" width="9" style="4"/>
    <col min="3357" max="3358" width="7.88671875" style="4" customWidth="1"/>
    <col min="3359" max="3360" width="4.77734375" style="4" customWidth="1"/>
    <col min="3361" max="3361" width="17.109375" style="4" customWidth="1"/>
    <col min="3362" max="3391" width="4.109375" style="4" customWidth="1"/>
    <col min="3392" max="3392" width="0" style="4" hidden="1" customWidth="1"/>
    <col min="3393" max="3393" width="9.88671875" style="4" customWidth="1"/>
    <col min="3394" max="3394" width="14.6640625" style="4" customWidth="1"/>
    <col min="3395" max="3396" width="9.88671875" style="4" customWidth="1"/>
    <col min="3397" max="3398" width="7.6640625" style="4" customWidth="1"/>
    <col min="3399" max="3399" width="9" style="4" customWidth="1"/>
    <col min="3400" max="3406" width="0" style="4" hidden="1" customWidth="1"/>
    <col min="3407" max="3612" width="9" style="4"/>
    <col min="3613" max="3614" width="7.88671875" style="4" customWidth="1"/>
    <col min="3615" max="3616" width="4.77734375" style="4" customWidth="1"/>
    <col min="3617" max="3617" width="17.109375" style="4" customWidth="1"/>
    <col min="3618" max="3647" width="4.109375" style="4" customWidth="1"/>
    <col min="3648" max="3648" width="0" style="4" hidden="1" customWidth="1"/>
    <col min="3649" max="3649" width="9.88671875" style="4" customWidth="1"/>
    <col min="3650" max="3650" width="14.6640625" style="4" customWidth="1"/>
    <col min="3651" max="3652" width="9.88671875" style="4" customWidth="1"/>
    <col min="3653" max="3654" width="7.6640625" style="4" customWidth="1"/>
    <col min="3655" max="3655" width="9" style="4" customWidth="1"/>
    <col min="3656" max="3662" width="0" style="4" hidden="1" customWidth="1"/>
    <col min="3663" max="3868" width="9" style="4"/>
    <col min="3869" max="3870" width="7.88671875" style="4" customWidth="1"/>
    <col min="3871" max="3872" width="4.77734375" style="4" customWidth="1"/>
    <col min="3873" max="3873" width="17.109375" style="4" customWidth="1"/>
    <col min="3874" max="3903" width="4.109375" style="4" customWidth="1"/>
    <col min="3904" max="3904" width="0" style="4" hidden="1" customWidth="1"/>
    <col min="3905" max="3905" width="9.88671875" style="4" customWidth="1"/>
    <col min="3906" max="3906" width="14.6640625" style="4" customWidth="1"/>
    <col min="3907" max="3908" width="9.88671875" style="4" customWidth="1"/>
    <col min="3909" max="3910" width="7.6640625" style="4" customWidth="1"/>
    <col min="3911" max="3911" width="9" style="4" customWidth="1"/>
    <col min="3912" max="3918" width="0" style="4" hidden="1" customWidth="1"/>
    <col min="3919" max="4124" width="9" style="4"/>
    <col min="4125" max="4126" width="7.88671875" style="4" customWidth="1"/>
    <col min="4127" max="4128" width="4.77734375" style="4" customWidth="1"/>
    <col min="4129" max="4129" width="17.109375" style="4" customWidth="1"/>
    <col min="4130" max="4159" width="4.109375" style="4" customWidth="1"/>
    <col min="4160" max="4160" width="0" style="4" hidden="1" customWidth="1"/>
    <col min="4161" max="4161" width="9.88671875" style="4" customWidth="1"/>
    <col min="4162" max="4162" width="14.6640625" style="4" customWidth="1"/>
    <col min="4163" max="4164" width="9.88671875" style="4" customWidth="1"/>
    <col min="4165" max="4166" width="7.6640625" style="4" customWidth="1"/>
    <col min="4167" max="4167" width="9" style="4" customWidth="1"/>
    <col min="4168" max="4174" width="0" style="4" hidden="1" customWidth="1"/>
    <col min="4175" max="4380" width="9" style="4"/>
    <col min="4381" max="4382" width="7.88671875" style="4" customWidth="1"/>
    <col min="4383" max="4384" width="4.77734375" style="4" customWidth="1"/>
    <col min="4385" max="4385" width="17.109375" style="4" customWidth="1"/>
    <col min="4386" max="4415" width="4.109375" style="4" customWidth="1"/>
    <col min="4416" max="4416" width="0" style="4" hidden="1" customWidth="1"/>
    <col min="4417" max="4417" width="9.88671875" style="4" customWidth="1"/>
    <col min="4418" max="4418" width="14.6640625" style="4" customWidth="1"/>
    <col min="4419" max="4420" width="9.88671875" style="4" customWidth="1"/>
    <col min="4421" max="4422" width="7.6640625" style="4" customWidth="1"/>
    <col min="4423" max="4423" width="9" style="4" customWidth="1"/>
    <col min="4424" max="4430" width="0" style="4" hidden="1" customWidth="1"/>
    <col min="4431" max="4636" width="9" style="4"/>
    <col min="4637" max="4638" width="7.88671875" style="4" customWidth="1"/>
    <col min="4639" max="4640" width="4.77734375" style="4" customWidth="1"/>
    <col min="4641" max="4641" width="17.109375" style="4" customWidth="1"/>
    <col min="4642" max="4671" width="4.109375" style="4" customWidth="1"/>
    <col min="4672" max="4672" width="0" style="4" hidden="1" customWidth="1"/>
    <col min="4673" max="4673" width="9.88671875" style="4" customWidth="1"/>
    <col min="4674" max="4674" width="14.6640625" style="4" customWidth="1"/>
    <col min="4675" max="4676" width="9.88671875" style="4" customWidth="1"/>
    <col min="4677" max="4678" width="7.6640625" style="4" customWidth="1"/>
    <col min="4679" max="4679" width="9" style="4" customWidth="1"/>
    <col min="4680" max="4686" width="0" style="4" hidden="1" customWidth="1"/>
    <col min="4687" max="4892" width="9" style="4"/>
    <col min="4893" max="4894" width="7.88671875" style="4" customWidth="1"/>
    <col min="4895" max="4896" width="4.77734375" style="4" customWidth="1"/>
    <col min="4897" max="4897" width="17.109375" style="4" customWidth="1"/>
    <col min="4898" max="4927" width="4.109375" style="4" customWidth="1"/>
    <col min="4928" max="4928" width="0" style="4" hidden="1" customWidth="1"/>
    <col min="4929" max="4929" width="9.88671875" style="4" customWidth="1"/>
    <col min="4930" max="4930" width="14.6640625" style="4" customWidth="1"/>
    <col min="4931" max="4932" width="9.88671875" style="4" customWidth="1"/>
    <col min="4933" max="4934" width="7.6640625" style="4" customWidth="1"/>
    <col min="4935" max="4935" width="9" style="4" customWidth="1"/>
    <col min="4936" max="4942" width="0" style="4" hidden="1" customWidth="1"/>
    <col min="4943" max="5148" width="9" style="4"/>
    <col min="5149" max="5150" width="7.88671875" style="4" customWidth="1"/>
    <col min="5151" max="5152" width="4.77734375" style="4" customWidth="1"/>
    <col min="5153" max="5153" width="17.109375" style="4" customWidth="1"/>
    <col min="5154" max="5183" width="4.109375" style="4" customWidth="1"/>
    <col min="5184" max="5184" width="0" style="4" hidden="1" customWidth="1"/>
    <col min="5185" max="5185" width="9.88671875" style="4" customWidth="1"/>
    <col min="5186" max="5186" width="14.6640625" style="4" customWidth="1"/>
    <col min="5187" max="5188" width="9.88671875" style="4" customWidth="1"/>
    <col min="5189" max="5190" width="7.6640625" style="4" customWidth="1"/>
    <col min="5191" max="5191" width="9" style="4" customWidth="1"/>
    <col min="5192" max="5198" width="0" style="4" hidden="1" customWidth="1"/>
    <col min="5199" max="5404" width="9" style="4"/>
    <col min="5405" max="5406" width="7.88671875" style="4" customWidth="1"/>
    <col min="5407" max="5408" width="4.77734375" style="4" customWidth="1"/>
    <col min="5409" max="5409" width="17.109375" style="4" customWidth="1"/>
    <col min="5410" max="5439" width="4.109375" style="4" customWidth="1"/>
    <col min="5440" max="5440" width="0" style="4" hidden="1" customWidth="1"/>
    <col min="5441" max="5441" width="9.88671875" style="4" customWidth="1"/>
    <col min="5442" max="5442" width="14.6640625" style="4" customWidth="1"/>
    <col min="5443" max="5444" width="9.88671875" style="4" customWidth="1"/>
    <col min="5445" max="5446" width="7.6640625" style="4" customWidth="1"/>
    <col min="5447" max="5447" width="9" style="4" customWidth="1"/>
    <col min="5448" max="5454" width="0" style="4" hidden="1" customWidth="1"/>
    <col min="5455" max="5660" width="9" style="4"/>
    <col min="5661" max="5662" width="7.88671875" style="4" customWidth="1"/>
    <col min="5663" max="5664" width="4.77734375" style="4" customWidth="1"/>
    <col min="5665" max="5665" width="17.109375" style="4" customWidth="1"/>
    <col min="5666" max="5695" width="4.109375" style="4" customWidth="1"/>
    <col min="5696" max="5696" width="0" style="4" hidden="1" customWidth="1"/>
    <col min="5697" max="5697" width="9.88671875" style="4" customWidth="1"/>
    <col min="5698" max="5698" width="14.6640625" style="4" customWidth="1"/>
    <col min="5699" max="5700" width="9.88671875" style="4" customWidth="1"/>
    <col min="5701" max="5702" width="7.6640625" style="4" customWidth="1"/>
    <col min="5703" max="5703" width="9" style="4" customWidth="1"/>
    <col min="5704" max="5710" width="0" style="4" hidden="1" customWidth="1"/>
    <col min="5711" max="5916" width="9" style="4"/>
    <col min="5917" max="5918" width="7.88671875" style="4" customWidth="1"/>
    <col min="5919" max="5920" width="4.77734375" style="4" customWidth="1"/>
    <col min="5921" max="5921" width="17.109375" style="4" customWidth="1"/>
    <col min="5922" max="5951" width="4.109375" style="4" customWidth="1"/>
    <col min="5952" max="5952" width="0" style="4" hidden="1" customWidth="1"/>
    <col min="5953" max="5953" width="9.88671875" style="4" customWidth="1"/>
    <col min="5954" max="5954" width="14.6640625" style="4" customWidth="1"/>
    <col min="5955" max="5956" width="9.88671875" style="4" customWidth="1"/>
    <col min="5957" max="5958" width="7.6640625" style="4" customWidth="1"/>
    <col min="5959" max="5959" width="9" style="4" customWidth="1"/>
    <col min="5960" max="5966" width="0" style="4" hidden="1" customWidth="1"/>
    <col min="5967" max="6172" width="9" style="4"/>
    <col min="6173" max="6174" width="7.88671875" style="4" customWidth="1"/>
    <col min="6175" max="6176" width="4.77734375" style="4" customWidth="1"/>
    <col min="6177" max="6177" width="17.109375" style="4" customWidth="1"/>
    <col min="6178" max="6207" width="4.109375" style="4" customWidth="1"/>
    <col min="6208" max="6208" width="0" style="4" hidden="1" customWidth="1"/>
    <col min="6209" max="6209" width="9.88671875" style="4" customWidth="1"/>
    <col min="6210" max="6210" width="14.6640625" style="4" customWidth="1"/>
    <col min="6211" max="6212" width="9.88671875" style="4" customWidth="1"/>
    <col min="6213" max="6214" width="7.6640625" style="4" customWidth="1"/>
    <col min="6215" max="6215" width="9" style="4" customWidth="1"/>
    <col min="6216" max="6222" width="0" style="4" hidden="1" customWidth="1"/>
    <col min="6223" max="6428" width="9" style="4"/>
    <col min="6429" max="6430" width="7.88671875" style="4" customWidth="1"/>
    <col min="6431" max="6432" width="4.77734375" style="4" customWidth="1"/>
    <col min="6433" max="6433" width="17.109375" style="4" customWidth="1"/>
    <col min="6434" max="6463" width="4.109375" style="4" customWidth="1"/>
    <col min="6464" max="6464" width="0" style="4" hidden="1" customWidth="1"/>
    <col min="6465" max="6465" width="9.88671875" style="4" customWidth="1"/>
    <col min="6466" max="6466" width="14.6640625" style="4" customWidth="1"/>
    <col min="6467" max="6468" width="9.88671875" style="4" customWidth="1"/>
    <col min="6469" max="6470" width="7.6640625" style="4" customWidth="1"/>
    <col min="6471" max="6471" width="9" style="4" customWidth="1"/>
    <col min="6472" max="6478" width="0" style="4" hidden="1" customWidth="1"/>
    <col min="6479" max="6684" width="9" style="4"/>
    <col min="6685" max="6686" width="7.88671875" style="4" customWidth="1"/>
    <col min="6687" max="6688" width="4.77734375" style="4" customWidth="1"/>
    <col min="6689" max="6689" width="17.109375" style="4" customWidth="1"/>
    <col min="6690" max="6719" width="4.109375" style="4" customWidth="1"/>
    <col min="6720" max="6720" width="0" style="4" hidden="1" customWidth="1"/>
    <col min="6721" max="6721" width="9.88671875" style="4" customWidth="1"/>
    <col min="6722" max="6722" width="14.6640625" style="4" customWidth="1"/>
    <col min="6723" max="6724" width="9.88671875" style="4" customWidth="1"/>
    <col min="6725" max="6726" width="7.6640625" style="4" customWidth="1"/>
    <col min="6727" max="6727" width="9" style="4" customWidth="1"/>
    <col min="6728" max="6734" width="0" style="4" hidden="1" customWidth="1"/>
    <col min="6735" max="6940" width="9" style="4"/>
    <col min="6941" max="6942" width="7.88671875" style="4" customWidth="1"/>
    <col min="6943" max="6944" width="4.77734375" style="4" customWidth="1"/>
    <col min="6945" max="6945" width="17.109375" style="4" customWidth="1"/>
    <col min="6946" max="6975" width="4.109375" style="4" customWidth="1"/>
    <col min="6976" max="6976" width="0" style="4" hidden="1" customWidth="1"/>
    <col min="6977" max="6977" width="9.88671875" style="4" customWidth="1"/>
    <col min="6978" max="6978" width="14.6640625" style="4" customWidth="1"/>
    <col min="6979" max="6980" width="9.88671875" style="4" customWidth="1"/>
    <col min="6981" max="6982" width="7.6640625" style="4" customWidth="1"/>
    <col min="6983" max="6983" width="9" style="4" customWidth="1"/>
    <col min="6984" max="6990" width="0" style="4" hidden="1" customWidth="1"/>
    <col min="6991" max="7196" width="9" style="4"/>
    <col min="7197" max="7198" width="7.88671875" style="4" customWidth="1"/>
    <col min="7199" max="7200" width="4.77734375" style="4" customWidth="1"/>
    <col min="7201" max="7201" width="17.109375" style="4" customWidth="1"/>
    <col min="7202" max="7231" width="4.109375" style="4" customWidth="1"/>
    <col min="7232" max="7232" width="0" style="4" hidden="1" customWidth="1"/>
    <col min="7233" max="7233" width="9.88671875" style="4" customWidth="1"/>
    <col min="7234" max="7234" width="14.6640625" style="4" customWidth="1"/>
    <col min="7235" max="7236" width="9.88671875" style="4" customWidth="1"/>
    <col min="7237" max="7238" width="7.6640625" style="4" customWidth="1"/>
    <col min="7239" max="7239" width="9" style="4" customWidth="1"/>
    <col min="7240" max="7246" width="0" style="4" hidden="1" customWidth="1"/>
    <col min="7247" max="7452" width="9" style="4"/>
    <col min="7453" max="7454" width="7.88671875" style="4" customWidth="1"/>
    <col min="7455" max="7456" width="4.77734375" style="4" customWidth="1"/>
    <col min="7457" max="7457" width="17.109375" style="4" customWidth="1"/>
    <col min="7458" max="7487" width="4.109375" style="4" customWidth="1"/>
    <col min="7488" max="7488" width="0" style="4" hidden="1" customWidth="1"/>
    <col min="7489" max="7489" width="9.88671875" style="4" customWidth="1"/>
    <col min="7490" max="7490" width="14.6640625" style="4" customWidth="1"/>
    <col min="7491" max="7492" width="9.88671875" style="4" customWidth="1"/>
    <col min="7493" max="7494" width="7.6640625" style="4" customWidth="1"/>
    <col min="7495" max="7495" width="9" style="4" customWidth="1"/>
    <col min="7496" max="7502" width="0" style="4" hidden="1" customWidth="1"/>
    <col min="7503" max="7708" width="9" style="4"/>
    <col min="7709" max="7710" width="7.88671875" style="4" customWidth="1"/>
    <col min="7711" max="7712" width="4.77734375" style="4" customWidth="1"/>
    <col min="7713" max="7713" width="17.109375" style="4" customWidth="1"/>
    <col min="7714" max="7743" width="4.109375" style="4" customWidth="1"/>
    <col min="7744" max="7744" width="0" style="4" hidden="1" customWidth="1"/>
    <col min="7745" max="7745" width="9.88671875" style="4" customWidth="1"/>
    <col min="7746" max="7746" width="14.6640625" style="4" customWidth="1"/>
    <col min="7747" max="7748" width="9.88671875" style="4" customWidth="1"/>
    <col min="7749" max="7750" width="7.6640625" style="4" customWidth="1"/>
    <col min="7751" max="7751" width="9" style="4" customWidth="1"/>
    <col min="7752" max="7758" width="0" style="4" hidden="1" customWidth="1"/>
    <col min="7759" max="7964" width="9" style="4"/>
    <col min="7965" max="7966" width="7.88671875" style="4" customWidth="1"/>
    <col min="7967" max="7968" width="4.77734375" style="4" customWidth="1"/>
    <col min="7969" max="7969" width="17.109375" style="4" customWidth="1"/>
    <col min="7970" max="7999" width="4.109375" style="4" customWidth="1"/>
    <col min="8000" max="8000" width="0" style="4" hidden="1" customWidth="1"/>
    <col min="8001" max="8001" width="9.88671875" style="4" customWidth="1"/>
    <col min="8002" max="8002" width="14.6640625" style="4" customWidth="1"/>
    <col min="8003" max="8004" width="9.88671875" style="4" customWidth="1"/>
    <col min="8005" max="8006" width="7.6640625" style="4" customWidth="1"/>
    <col min="8007" max="8007" width="9" style="4" customWidth="1"/>
    <col min="8008" max="8014" width="0" style="4" hidden="1" customWidth="1"/>
    <col min="8015" max="8220" width="9" style="4"/>
    <col min="8221" max="8222" width="7.88671875" style="4" customWidth="1"/>
    <col min="8223" max="8224" width="4.77734375" style="4" customWidth="1"/>
    <col min="8225" max="8225" width="17.109375" style="4" customWidth="1"/>
    <col min="8226" max="8255" width="4.109375" style="4" customWidth="1"/>
    <col min="8256" max="8256" width="0" style="4" hidden="1" customWidth="1"/>
    <col min="8257" max="8257" width="9.88671875" style="4" customWidth="1"/>
    <col min="8258" max="8258" width="14.6640625" style="4" customWidth="1"/>
    <col min="8259" max="8260" width="9.88671875" style="4" customWidth="1"/>
    <col min="8261" max="8262" width="7.6640625" style="4" customWidth="1"/>
    <col min="8263" max="8263" width="9" style="4" customWidth="1"/>
    <col min="8264" max="8270" width="0" style="4" hidden="1" customWidth="1"/>
    <col min="8271" max="8476" width="9" style="4"/>
    <col min="8477" max="8478" width="7.88671875" style="4" customWidth="1"/>
    <col min="8479" max="8480" width="4.77734375" style="4" customWidth="1"/>
    <col min="8481" max="8481" width="17.109375" style="4" customWidth="1"/>
    <col min="8482" max="8511" width="4.109375" style="4" customWidth="1"/>
    <col min="8512" max="8512" width="0" style="4" hidden="1" customWidth="1"/>
    <col min="8513" max="8513" width="9.88671875" style="4" customWidth="1"/>
    <col min="8514" max="8514" width="14.6640625" style="4" customWidth="1"/>
    <col min="8515" max="8516" width="9.88671875" style="4" customWidth="1"/>
    <col min="8517" max="8518" width="7.6640625" style="4" customWidth="1"/>
    <col min="8519" max="8519" width="9" style="4" customWidth="1"/>
    <col min="8520" max="8526" width="0" style="4" hidden="1" customWidth="1"/>
    <col min="8527" max="8732" width="9" style="4"/>
    <col min="8733" max="8734" width="7.88671875" style="4" customWidth="1"/>
    <col min="8735" max="8736" width="4.77734375" style="4" customWidth="1"/>
    <col min="8737" max="8737" width="17.109375" style="4" customWidth="1"/>
    <col min="8738" max="8767" width="4.109375" style="4" customWidth="1"/>
    <col min="8768" max="8768" width="0" style="4" hidden="1" customWidth="1"/>
    <col min="8769" max="8769" width="9.88671875" style="4" customWidth="1"/>
    <col min="8770" max="8770" width="14.6640625" style="4" customWidth="1"/>
    <col min="8771" max="8772" width="9.88671875" style="4" customWidth="1"/>
    <col min="8773" max="8774" width="7.6640625" style="4" customWidth="1"/>
    <col min="8775" max="8775" width="9" style="4" customWidth="1"/>
    <col min="8776" max="8782" width="0" style="4" hidden="1" customWidth="1"/>
    <col min="8783" max="8988" width="9" style="4"/>
    <col min="8989" max="8990" width="7.88671875" style="4" customWidth="1"/>
    <col min="8991" max="8992" width="4.77734375" style="4" customWidth="1"/>
    <col min="8993" max="8993" width="17.109375" style="4" customWidth="1"/>
    <col min="8994" max="9023" width="4.109375" style="4" customWidth="1"/>
    <col min="9024" max="9024" width="0" style="4" hidden="1" customWidth="1"/>
    <col min="9025" max="9025" width="9.88671875" style="4" customWidth="1"/>
    <col min="9026" max="9026" width="14.6640625" style="4" customWidth="1"/>
    <col min="9027" max="9028" width="9.88671875" style="4" customWidth="1"/>
    <col min="9029" max="9030" width="7.6640625" style="4" customWidth="1"/>
    <col min="9031" max="9031" width="9" style="4" customWidth="1"/>
    <col min="9032" max="9038" width="0" style="4" hidden="1" customWidth="1"/>
    <col min="9039" max="9244" width="9" style="4"/>
    <col min="9245" max="9246" width="7.88671875" style="4" customWidth="1"/>
    <col min="9247" max="9248" width="4.77734375" style="4" customWidth="1"/>
    <col min="9249" max="9249" width="17.109375" style="4" customWidth="1"/>
    <col min="9250" max="9279" width="4.109375" style="4" customWidth="1"/>
    <col min="9280" max="9280" width="0" style="4" hidden="1" customWidth="1"/>
    <col min="9281" max="9281" width="9.88671875" style="4" customWidth="1"/>
    <col min="9282" max="9282" width="14.6640625" style="4" customWidth="1"/>
    <col min="9283" max="9284" width="9.88671875" style="4" customWidth="1"/>
    <col min="9285" max="9286" width="7.6640625" style="4" customWidth="1"/>
    <col min="9287" max="9287" width="9" style="4" customWidth="1"/>
    <col min="9288" max="9294" width="0" style="4" hidden="1" customWidth="1"/>
    <col min="9295" max="9500" width="9" style="4"/>
    <col min="9501" max="9502" width="7.88671875" style="4" customWidth="1"/>
    <col min="9503" max="9504" width="4.77734375" style="4" customWidth="1"/>
    <col min="9505" max="9505" width="17.109375" style="4" customWidth="1"/>
    <col min="9506" max="9535" width="4.109375" style="4" customWidth="1"/>
    <col min="9536" max="9536" width="0" style="4" hidden="1" customWidth="1"/>
    <col min="9537" max="9537" width="9.88671875" style="4" customWidth="1"/>
    <col min="9538" max="9538" width="14.6640625" style="4" customWidth="1"/>
    <col min="9539" max="9540" width="9.88671875" style="4" customWidth="1"/>
    <col min="9541" max="9542" width="7.6640625" style="4" customWidth="1"/>
    <col min="9543" max="9543" width="9" style="4" customWidth="1"/>
    <col min="9544" max="9550" width="0" style="4" hidden="1" customWidth="1"/>
    <col min="9551" max="9756" width="9" style="4"/>
    <col min="9757" max="9758" width="7.88671875" style="4" customWidth="1"/>
    <col min="9759" max="9760" width="4.77734375" style="4" customWidth="1"/>
    <col min="9761" max="9761" width="17.109375" style="4" customWidth="1"/>
    <col min="9762" max="9791" width="4.109375" style="4" customWidth="1"/>
    <col min="9792" max="9792" width="0" style="4" hidden="1" customWidth="1"/>
    <col min="9793" max="9793" width="9.88671875" style="4" customWidth="1"/>
    <col min="9794" max="9794" width="14.6640625" style="4" customWidth="1"/>
    <col min="9795" max="9796" width="9.88671875" style="4" customWidth="1"/>
    <col min="9797" max="9798" width="7.6640625" style="4" customWidth="1"/>
    <col min="9799" max="9799" width="9" style="4" customWidth="1"/>
    <col min="9800" max="9806" width="0" style="4" hidden="1" customWidth="1"/>
    <col min="9807" max="10012" width="9" style="4"/>
    <col min="10013" max="10014" width="7.88671875" style="4" customWidth="1"/>
    <col min="10015" max="10016" width="4.77734375" style="4" customWidth="1"/>
    <col min="10017" max="10017" width="17.109375" style="4" customWidth="1"/>
    <col min="10018" max="10047" width="4.109375" style="4" customWidth="1"/>
    <col min="10048" max="10048" width="0" style="4" hidden="1" customWidth="1"/>
    <col min="10049" max="10049" width="9.88671875" style="4" customWidth="1"/>
    <col min="10050" max="10050" width="14.6640625" style="4" customWidth="1"/>
    <col min="10051" max="10052" width="9.88671875" style="4" customWidth="1"/>
    <col min="10053" max="10054" width="7.6640625" style="4" customWidth="1"/>
    <col min="10055" max="10055" width="9" style="4" customWidth="1"/>
    <col min="10056" max="10062" width="0" style="4" hidden="1" customWidth="1"/>
    <col min="10063" max="10268" width="9" style="4"/>
    <col min="10269" max="10270" width="7.88671875" style="4" customWidth="1"/>
    <col min="10271" max="10272" width="4.77734375" style="4" customWidth="1"/>
    <col min="10273" max="10273" width="17.109375" style="4" customWidth="1"/>
    <col min="10274" max="10303" width="4.109375" style="4" customWidth="1"/>
    <col min="10304" max="10304" width="0" style="4" hidden="1" customWidth="1"/>
    <col min="10305" max="10305" width="9.88671875" style="4" customWidth="1"/>
    <col min="10306" max="10306" width="14.6640625" style="4" customWidth="1"/>
    <col min="10307" max="10308" width="9.88671875" style="4" customWidth="1"/>
    <col min="10309" max="10310" width="7.6640625" style="4" customWidth="1"/>
    <col min="10311" max="10311" width="9" style="4" customWidth="1"/>
    <col min="10312" max="10318" width="0" style="4" hidden="1" customWidth="1"/>
    <col min="10319" max="10524" width="9" style="4"/>
    <col min="10525" max="10526" width="7.88671875" style="4" customWidth="1"/>
    <col min="10527" max="10528" width="4.77734375" style="4" customWidth="1"/>
    <col min="10529" max="10529" width="17.109375" style="4" customWidth="1"/>
    <col min="10530" max="10559" width="4.109375" style="4" customWidth="1"/>
    <col min="10560" max="10560" width="0" style="4" hidden="1" customWidth="1"/>
    <col min="10561" max="10561" width="9.88671875" style="4" customWidth="1"/>
    <col min="10562" max="10562" width="14.6640625" style="4" customWidth="1"/>
    <col min="10563" max="10564" width="9.88671875" style="4" customWidth="1"/>
    <col min="10565" max="10566" width="7.6640625" style="4" customWidth="1"/>
    <col min="10567" max="10567" width="9" style="4" customWidth="1"/>
    <col min="10568" max="10574" width="0" style="4" hidden="1" customWidth="1"/>
    <col min="10575" max="10780" width="9" style="4"/>
    <col min="10781" max="10782" width="7.88671875" style="4" customWidth="1"/>
    <col min="10783" max="10784" width="4.77734375" style="4" customWidth="1"/>
    <col min="10785" max="10785" width="17.109375" style="4" customWidth="1"/>
    <col min="10786" max="10815" width="4.109375" style="4" customWidth="1"/>
    <col min="10816" max="10816" width="0" style="4" hidden="1" customWidth="1"/>
    <col min="10817" max="10817" width="9.88671875" style="4" customWidth="1"/>
    <col min="10818" max="10818" width="14.6640625" style="4" customWidth="1"/>
    <col min="10819" max="10820" width="9.88671875" style="4" customWidth="1"/>
    <col min="10821" max="10822" width="7.6640625" style="4" customWidth="1"/>
    <col min="10823" max="10823" width="9" style="4" customWidth="1"/>
    <col min="10824" max="10830" width="0" style="4" hidden="1" customWidth="1"/>
    <col min="10831" max="11036" width="9" style="4"/>
    <col min="11037" max="11038" width="7.88671875" style="4" customWidth="1"/>
    <col min="11039" max="11040" width="4.77734375" style="4" customWidth="1"/>
    <col min="11041" max="11041" width="17.109375" style="4" customWidth="1"/>
    <col min="11042" max="11071" width="4.109375" style="4" customWidth="1"/>
    <col min="11072" max="11072" width="0" style="4" hidden="1" customWidth="1"/>
    <col min="11073" max="11073" width="9.88671875" style="4" customWidth="1"/>
    <col min="11074" max="11074" width="14.6640625" style="4" customWidth="1"/>
    <col min="11075" max="11076" width="9.88671875" style="4" customWidth="1"/>
    <col min="11077" max="11078" width="7.6640625" style="4" customWidth="1"/>
    <col min="11079" max="11079" width="9" style="4" customWidth="1"/>
    <col min="11080" max="11086" width="0" style="4" hidden="1" customWidth="1"/>
    <col min="11087" max="11292" width="9" style="4"/>
    <col min="11293" max="11294" width="7.88671875" style="4" customWidth="1"/>
    <col min="11295" max="11296" width="4.77734375" style="4" customWidth="1"/>
    <col min="11297" max="11297" width="17.109375" style="4" customWidth="1"/>
    <col min="11298" max="11327" width="4.109375" style="4" customWidth="1"/>
    <col min="11328" max="11328" width="0" style="4" hidden="1" customWidth="1"/>
    <col min="11329" max="11329" width="9.88671875" style="4" customWidth="1"/>
    <col min="11330" max="11330" width="14.6640625" style="4" customWidth="1"/>
    <col min="11331" max="11332" width="9.88671875" style="4" customWidth="1"/>
    <col min="11333" max="11334" width="7.6640625" style="4" customWidth="1"/>
    <col min="11335" max="11335" width="9" style="4" customWidth="1"/>
    <col min="11336" max="11342" width="0" style="4" hidden="1" customWidth="1"/>
    <col min="11343" max="11548" width="9" style="4"/>
    <col min="11549" max="11550" width="7.88671875" style="4" customWidth="1"/>
    <col min="11551" max="11552" width="4.77734375" style="4" customWidth="1"/>
    <col min="11553" max="11553" width="17.109375" style="4" customWidth="1"/>
    <col min="11554" max="11583" width="4.109375" style="4" customWidth="1"/>
    <col min="11584" max="11584" width="0" style="4" hidden="1" customWidth="1"/>
    <col min="11585" max="11585" width="9.88671875" style="4" customWidth="1"/>
    <col min="11586" max="11586" width="14.6640625" style="4" customWidth="1"/>
    <col min="11587" max="11588" width="9.88671875" style="4" customWidth="1"/>
    <col min="11589" max="11590" width="7.6640625" style="4" customWidth="1"/>
    <col min="11591" max="11591" width="9" style="4" customWidth="1"/>
    <col min="11592" max="11598" width="0" style="4" hidden="1" customWidth="1"/>
    <col min="11599" max="11804" width="9" style="4"/>
    <col min="11805" max="11806" width="7.88671875" style="4" customWidth="1"/>
    <col min="11807" max="11808" width="4.77734375" style="4" customWidth="1"/>
    <col min="11809" max="11809" width="17.109375" style="4" customWidth="1"/>
    <col min="11810" max="11839" width="4.109375" style="4" customWidth="1"/>
    <col min="11840" max="11840" width="0" style="4" hidden="1" customWidth="1"/>
    <col min="11841" max="11841" width="9.88671875" style="4" customWidth="1"/>
    <col min="11842" max="11842" width="14.6640625" style="4" customWidth="1"/>
    <col min="11843" max="11844" width="9.88671875" style="4" customWidth="1"/>
    <col min="11845" max="11846" width="7.6640625" style="4" customWidth="1"/>
    <col min="11847" max="11847" width="9" style="4" customWidth="1"/>
    <col min="11848" max="11854" width="0" style="4" hidden="1" customWidth="1"/>
    <col min="11855" max="12060" width="9" style="4"/>
    <col min="12061" max="12062" width="7.88671875" style="4" customWidth="1"/>
    <col min="12063" max="12064" width="4.77734375" style="4" customWidth="1"/>
    <col min="12065" max="12065" width="17.109375" style="4" customWidth="1"/>
    <col min="12066" max="12095" width="4.109375" style="4" customWidth="1"/>
    <col min="12096" max="12096" width="0" style="4" hidden="1" customWidth="1"/>
    <col min="12097" max="12097" width="9.88671875" style="4" customWidth="1"/>
    <col min="12098" max="12098" width="14.6640625" style="4" customWidth="1"/>
    <col min="12099" max="12100" width="9.88671875" style="4" customWidth="1"/>
    <col min="12101" max="12102" width="7.6640625" style="4" customWidth="1"/>
    <col min="12103" max="12103" width="9" style="4" customWidth="1"/>
    <col min="12104" max="12110" width="0" style="4" hidden="1" customWidth="1"/>
    <col min="12111" max="12316" width="9" style="4"/>
    <col min="12317" max="12318" width="7.88671875" style="4" customWidth="1"/>
    <col min="12319" max="12320" width="4.77734375" style="4" customWidth="1"/>
    <col min="12321" max="12321" width="17.109375" style="4" customWidth="1"/>
    <col min="12322" max="12351" width="4.109375" style="4" customWidth="1"/>
    <col min="12352" max="12352" width="0" style="4" hidden="1" customWidth="1"/>
    <col min="12353" max="12353" width="9.88671875" style="4" customWidth="1"/>
    <col min="12354" max="12354" width="14.6640625" style="4" customWidth="1"/>
    <col min="12355" max="12356" width="9.88671875" style="4" customWidth="1"/>
    <col min="12357" max="12358" width="7.6640625" style="4" customWidth="1"/>
    <col min="12359" max="12359" width="9" style="4" customWidth="1"/>
    <col min="12360" max="12366" width="0" style="4" hidden="1" customWidth="1"/>
    <col min="12367" max="12572" width="9" style="4"/>
    <col min="12573" max="12574" width="7.88671875" style="4" customWidth="1"/>
    <col min="12575" max="12576" width="4.77734375" style="4" customWidth="1"/>
    <col min="12577" max="12577" width="17.109375" style="4" customWidth="1"/>
    <col min="12578" max="12607" width="4.109375" style="4" customWidth="1"/>
    <col min="12608" max="12608" width="0" style="4" hidden="1" customWidth="1"/>
    <col min="12609" max="12609" width="9.88671875" style="4" customWidth="1"/>
    <col min="12610" max="12610" width="14.6640625" style="4" customWidth="1"/>
    <col min="12611" max="12612" width="9.88671875" style="4" customWidth="1"/>
    <col min="12613" max="12614" width="7.6640625" style="4" customWidth="1"/>
    <col min="12615" max="12615" width="9" style="4" customWidth="1"/>
    <col min="12616" max="12622" width="0" style="4" hidden="1" customWidth="1"/>
    <col min="12623" max="12828" width="9" style="4"/>
    <col min="12829" max="12830" width="7.88671875" style="4" customWidth="1"/>
    <col min="12831" max="12832" width="4.77734375" style="4" customWidth="1"/>
    <col min="12833" max="12833" width="17.109375" style="4" customWidth="1"/>
    <col min="12834" max="12863" width="4.109375" style="4" customWidth="1"/>
    <col min="12864" max="12864" width="0" style="4" hidden="1" customWidth="1"/>
    <col min="12865" max="12865" width="9.88671875" style="4" customWidth="1"/>
    <col min="12866" max="12866" width="14.6640625" style="4" customWidth="1"/>
    <col min="12867" max="12868" width="9.88671875" style="4" customWidth="1"/>
    <col min="12869" max="12870" width="7.6640625" style="4" customWidth="1"/>
    <col min="12871" max="12871" width="9" style="4" customWidth="1"/>
    <col min="12872" max="12878" width="0" style="4" hidden="1" customWidth="1"/>
    <col min="12879" max="13084" width="9" style="4"/>
    <col min="13085" max="13086" width="7.88671875" style="4" customWidth="1"/>
    <col min="13087" max="13088" width="4.77734375" style="4" customWidth="1"/>
    <col min="13089" max="13089" width="17.109375" style="4" customWidth="1"/>
    <col min="13090" max="13119" width="4.109375" style="4" customWidth="1"/>
    <col min="13120" max="13120" width="0" style="4" hidden="1" customWidth="1"/>
    <col min="13121" max="13121" width="9.88671875" style="4" customWidth="1"/>
    <col min="13122" max="13122" width="14.6640625" style="4" customWidth="1"/>
    <col min="13123" max="13124" width="9.88671875" style="4" customWidth="1"/>
    <col min="13125" max="13126" width="7.6640625" style="4" customWidth="1"/>
    <col min="13127" max="13127" width="9" style="4" customWidth="1"/>
    <col min="13128" max="13134" width="0" style="4" hidden="1" customWidth="1"/>
    <col min="13135" max="13340" width="9" style="4"/>
    <col min="13341" max="13342" width="7.88671875" style="4" customWidth="1"/>
    <col min="13343" max="13344" width="4.77734375" style="4" customWidth="1"/>
    <col min="13345" max="13345" width="17.109375" style="4" customWidth="1"/>
    <col min="13346" max="13375" width="4.109375" style="4" customWidth="1"/>
    <col min="13376" max="13376" width="0" style="4" hidden="1" customWidth="1"/>
    <col min="13377" max="13377" width="9.88671875" style="4" customWidth="1"/>
    <col min="13378" max="13378" width="14.6640625" style="4" customWidth="1"/>
    <col min="13379" max="13380" width="9.88671875" style="4" customWidth="1"/>
    <col min="13381" max="13382" width="7.6640625" style="4" customWidth="1"/>
    <col min="13383" max="13383" width="9" style="4" customWidth="1"/>
    <col min="13384" max="13390" width="0" style="4" hidden="1" customWidth="1"/>
    <col min="13391" max="13596" width="9" style="4"/>
    <col min="13597" max="13598" width="7.88671875" style="4" customWidth="1"/>
    <col min="13599" max="13600" width="4.77734375" style="4" customWidth="1"/>
    <col min="13601" max="13601" width="17.109375" style="4" customWidth="1"/>
    <col min="13602" max="13631" width="4.109375" style="4" customWidth="1"/>
    <col min="13632" max="13632" width="0" style="4" hidden="1" customWidth="1"/>
    <col min="13633" max="13633" width="9.88671875" style="4" customWidth="1"/>
    <col min="13634" max="13634" width="14.6640625" style="4" customWidth="1"/>
    <col min="13635" max="13636" width="9.88671875" style="4" customWidth="1"/>
    <col min="13637" max="13638" width="7.6640625" style="4" customWidth="1"/>
    <col min="13639" max="13639" width="9" style="4" customWidth="1"/>
    <col min="13640" max="13646" width="0" style="4" hidden="1" customWidth="1"/>
    <col min="13647" max="13852" width="9" style="4"/>
    <col min="13853" max="13854" width="7.88671875" style="4" customWidth="1"/>
    <col min="13855" max="13856" width="4.77734375" style="4" customWidth="1"/>
    <col min="13857" max="13857" width="17.109375" style="4" customWidth="1"/>
    <col min="13858" max="13887" width="4.109375" style="4" customWidth="1"/>
    <col min="13888" max="13888" width="0" style="4" hidden="1" customWidth="1"/>
    <col min="13889" max="13889" width="9.88671875" style="4" customWidth="1"/>
    <col min="13890" max="13890" width="14.6640625" style="4" customWidth="1"/>
    <col min="13891" max="13892" width="9.88671875" style="4" customWidth="1"/>
    <col min="13893" max="13894" width="7.6640625" style="4" customWidth="1"/>
    <col min="13895" max="13895" width="9" style="4" customWidth="1"/>
    <col min="13896" max="13902" width="0" style="4" hidden="1" customWidth="1"/>
    <col min="13903" max="14108" width="9" style="4"/>
    <col min="14109" max="14110" width="7.88671875" style="4" customWidth="1"/>
    <col min="14111" max="14112" width="4.77734375" style="4" customWidth="1"/>
    <col min="14113" max="14113" width="17.109375" style="4" customWidth="1"/>
    <col min="14114" max="14143" width="4.109375" style="4" customWidth="1"/>
    <col min="14144" max="14144" width="0" style="4" hidden="1" customWidth="1"/>
    <col min="14145" max="14145" width="9.88671875" style="4" customWidth="1"/>
    <col min="14146" max="14146" width="14.6640625" style="4" customWidth="1"/>
    <col min="14147" max="14148" width="9.88671875" style="4" customWidth="1"/>
    <col min="14149" max="14150" width="7.6640625" style="4" customWidth="1"/>
    <col min="14151" max="14151" width="9" style="4" customWidth="1"/>
    <col min="14152" max="14158" width="0" style="4" hidden="1" customWidth="1"/>
    <col min="14159" max="14364" width="9" style="4"/>
    <col min="14365" max="14366" width="7.88671875" style="4" customWidth="1"/>
    <col min="14367" max="14368" width="4.77734375" style="4" customWidth="1"/>
    <col min="14369" max="14369" width="17.109375" style="4" customWidth="1"/>
    <col min="14370" max="14399" width="4.109375" style="4" customWidth="1"/>
    <col min="14400" max="14400" width="0" style="4" hidden="1" customWidth="1"/>
    <col min="14401" max="14401" width="9.88671875" style="4" customWidth="1"/>
    <col min="14402" max="14402" width="14.6640625" style="4" customWidth="1"/>
    <col min="14403" max="14404" width="9.88671875" style="4" customWidth="1"/>
    <col min="14405" max="14406" width="7.6640625" style="4" customWidth="1"/>
    <col min="14407" max="14407" width="9" style="4" customWidth="1"/>
    <col min="14408" max="14414" width="0" style="4" hidden="1" customWidth="1"/>
    <col min="14415" max="14620" width="9" style="4"/>
    <col min="14621" max="14622" width="7.88671875" style="4" customWidth="1"/>
    <col min="14623" max="14624" width="4.77734375" style="4" customWidth="1"/>
    <col min="14625" max="14625" width="17.109375" style="4" customWidth="1"/>
    <col min="14626" max="14655" width="4.109375" style="4" customWidth="1"/>
    <col min="14656" max="14656" width="0" style="4" hidden="1" customWidth="1"/>
    <col min="14657" max="14657" width="9.88671875" style="4" customWidth="1"/>
    <col min="14658" max="14658" width="14.6640625" style="4" customWidth="1"/>
    <col min="14659" max="14660" width="9.88671875" style="4" customWidth="1"/>
    <col min="14661" max="14662" width="7.6640625" style="4" customWidth="1"/>
    <col min="14663" max="14663" width="9" style="4" customWidth="1"/>
    <col min="14664" max="14670" width="0" style="4" hidden="1" customWidth="1"/>
    <col min="14671" max="14876" width="9" style="4"/>
    <col min="14877" max="14878" width="7.88671875" style="4" customWidth="1"/>
    <col min="14879" max="14880" width="4.77734375" style="4" customWidth="1"/>
    <col min="14881" max="14881" width="17.109375" style="4" customWidth="1"/>
    <col min="14882" max="14911" width="4.109375" style="4" customWidth="1"/>
    <col min="14912" max="14912" width="0" style="4" hidden="1" customWidth="1"/>
    <col min="14913" max="14913" width="9.88671875" style="4" customWidth="1"/>
    <col min="14914" max="14914" width="14.6640625" style="4" customWidth="1"/>
    <col min="14915" max="14916" width="9.88671875" style="4" customWidth="1"/>
    <col min="14917" max="14918" width="7.6640625" style="4" customWidth="1"/>
    <col min="14919" max="14919" width="9" style="4" customWidth="1"/>
    <col min="14920" max="14926" width="0" style="4" hidden="1" customWidth="1"/>
    <col min="14927" max="15132" width="9" style="4"/>
    <col min="15133" max="15134" width="7.88671875" style="4" customWidth="1"/>
    <col min="15135" max="15136" width="4.77734375" style="4" customWidth="1"/>
    <col min="15137" max="15137" width="17.109375" style="4" customWidth="1"/>
    <col min="15138" max="15167" width="4.109375" style="4" customWidth="1"/>
    <col min="15168" max="15168" width="0" style="4" hidden="1" customWidth="1"/>
    <col min="15169" max="15169" width="9.88671875" style="4" customWidth="1"/>
    <col min="15170" max="15170" width="14.6640625" style="4" customWidth="1"/>
    <col min="15171" max="15172" width="9.88671875" style="4" customWidth="1"/>
    <col min="15173" max="15174" width="7.6640625" style="4" customWidth="1"/>
    <col min="15175" max="15175" width="9" style="4" customWidth="1"/>
    <col min="15176" max="15182" width="0" style="4" hidden="1" customWidth="1"/>
    <col min="15183" max="15388" width="9" style="4"/>
    <col min="15389" max="15390" width="7.88671875" style="4" customWidth="1"/>
    <col min="15391" max="15392" width="4.77734375" style="4" customWidth="1"/>
    <col min="15393" max="15393" width="17.109375" style="4" customWidth="1"/>
    <col min="15394" max="15423" width="4.109375" style="4" customWidth="1"/>
    <col min="15424" max="15424" width="0" style="4" hidden="1" customWidth="1"/>
    <col min="15425" max="15425" width="9.88671875" style="4" customWidth="1"/>
    <col min="15426" max="15426" width="14.6640625" style="4" customWidth="1"/>
    <col min="15427" max="15428" width="9.88671875" style="4" customWidth="1"/>
    <col min="15429" max="15430" width="7.6640625" style="4" customWidth="1"/>
    <col min="15431" max="15431" width="9" style="4" customWidth="1"/>
    <col min="15432" max="15438" width="0" style="4" hidden="1" customWidth="1"/>
    <col min="15439" max="15644" width="9" style="4"/>
    <col min="15645" max="15646" width="7.88671875" style="4" customWidth="1"/>
    <col min="15647" max="15648" width="4.77734375" style="4" customWidth="1"/>
    <col min="15649" max="15649" width="17.109375" style="4" customWidth="1"/>
    <col min="15650" max="15679" width="4.109375" style="4" customWidth="1"/>
    <col min="15680" max="15680" width="0" style="4" hidden="1" customWidth="1"/>
    <col min="15681" max="15681" width="9.88671875" style="4" customWidth="1"/>
    <col min="15682" max="15682" width="14.6640625" style="4" customWidth="1"/>
    <col min="15683" max="15684" width="9.88671875" style="4" customWidth="1"/>
    <col min="15685" max="15686" width="7.6640625" style="4" customWidth="1"/>
    <col min="15687" max="15687" width="9" style="4" customWidth="1"/>
    <col min="15688" max="15694" width="0" style="4" hidden="1" customWidth="1"/>
    <col min="15695" max="15900" width="9" style="4"/>
    <col min="15901" max="15902" width="7.88671875" style="4" customWidth="1"/>
    <col min="15903" max="15904" width="4.77734375" style="4" customWidth="1"/>
    <col min="15905" max="15905" width="17.109375" style="4" customWidth="1"/>
    <col min="15906" max="15935" width="4.109375" style="4" customWidth="1"/>
    <col min="15936" max="15936" width="0" style="4" hidden="1" customWidth="1"/>
    <col min="15937" max="15937" width="9.88671875" style="4" customWidth="1"/>
    <col min="15938" max="15938" width="14.6640625" style="4" customWidth="1"/>
    <col min="15939" max="15940" width="9.88671875" style="4" customWidth="1"/>
    <col min="15941" max="15942" width="7.6640625" style="4" customWidth="1"/>
    <col min="15943" max="15943" width="9" style="4" customWidth="1"/>
    <col min="15944" max="15950" width="0" style="4" hidden="1" customWidth="1"/>
    <col min="15951" max="16156" width="9" style="4"/>
    <col min="16157" max="16158" width="7.88671875" style="4" customWidth="1"/>
    <col min="16159" max="16160" width="4.77734375" style="4" customWidth="1"/>
    <col min="16161" max="16161" width="17.109375" style="4" customWidth="1"/>
    <col min="16162" max="16191" width="4.109375" style="4" customWidth="1"/>
    <col min="16192" max="16192" width="0" style="4" hidden="1" customWidth="1"/>
    <col min="16193" max="16193" width="9.88671875" style="4" customWidth="1"/>
    <col min="16194" max="16194" width="14.6640625" style="4" customWidth="1"/>
    <col min="16195" max="16196" width="9.88671875" style="4" customWidth="1"/>
    <col min="16197" max="16198" width="7.6640625" style="4" customWidth="1"/>
    <col min="16199" max="16199" width="9" style="4" customWidth="1"/>
    <col min="16200" max="16206" width="0" style="4" hidden="1" customWidth="1"/>
    <col min="16207" max="16384" width="9" style="4"/>
  </cols>
  <sheetData>
    <row r="1" spans="1:84" ht="24" customHeight="1">
      <c r="A1" s="395" t="s">
        <v>0</v>
      </c>
      <c r="B1" s="396"/>
      <c r="C1" s="396"/>
      <c r="D1" s="396"/>
      <c r="E1" s="397"/>
      <c r="F1" s="1"/>
      <c r="G1" s="2"/>
      <c r="H1" s="2"/>
      <c r="I1" s="2"/>
      <c r="J1" s="3"/>
      <c r="L1" s="5"/>
      <c r="AJ1" s="6"/>
      <c r="AK1" s="6"/>
      <c r="AN1" s="398" t="s">
        <v>1</v>
      </c>
      <c r="AO1" s="398"/>
      <c r="AQ1" s="55"/>
      <c r="AU1" s="80" t="s">
        <v>117</v>
      </c>
      <c r="AV1" s="416" t="s">
        <v>118</v>
      </c>
      <c r="AW1" s="422">
        <f>【11月】月集計表!AW1</f>
        <v>0</v>
      </c>
    </row>
    <row r="2" spans="1:84" ht="24" customHeight="1" thickBot="1">
      <c r="A2" s="5"/>
      <c r="B2" s="5"/>
      <c r="C2" s="5"/>
      <c r="D2" s="5"/>
      <c r="E2" s="5"/>
      <c r="I2" s="7"/>
      <c r="J2" s="7"/>
      <c r="K2" s="7"/>
      <c r="L2" s="7"/>
      <c r="M2" s="7"/>
      <c r="N2" s="7"/>
      <c r="O2" s="7"/>
      <c r="P2" s="7"/>
      <c r="Q2" s="7"/>
      <c r="R2" s="7"/>
      <c r="W2" s="8"/>
      <c r="X2" s="8"/>
      <c r="AJ2" s="6"/>
      <c r="AK2" s="6"/>
      <c r="AN2" s="399"/>
      <c r="AO2" s="399"/>
      <c r="AQ2" s="56"/>
      <c r="AV2" s="416"/>
      <c r="AW2" s="423"/>
    </row>
    <row r="3" spans="1:84" ht="24" customHeight="1">
      <c r="A3" s="400">
        <v>46022</v>
      </c>
      <c r="B3" s="400"/>
      <c r="C3" s="400"/>
      <c r="D3" s="400"/>
      <c r="E3" s="400"/>
      <c r="F3" s="400"/>
      <c r="G3" s="400"/>
      <c r="H3" s="401" t="s">
        <v>196</v>
      </c>
      <c r="I3" s="401"/>
      <c r="J3" s="401"/>
      <c r="K3" s="401"/>
      <c r="L3" s="401"/>
      <c r="M3" s="401"/>
      <c r="N3" s="401"/>
      <c r="O3" s="401"/>
      <c r="P3" s="401"/>
      <c r="Q3" s="401"/>
      <c r="R3" s="401"/>
      <c r="S3" s="401"/>
      <c r="T3" s="401"/>
      <c r="U3" s="401"/>
      <c r="V3" s="401"/>
      <c r="W3" s="401"/>
      <c r="X3" s="401"/>
      <c r="Y3" s="401"/>
      <c r="Z3" s="401"/>
      <c r="AJ3" s="6"/>
      <c r="AK3" s="6"/>
      <c r="AN3" s="399"/>
      <c r="AO3" s="399"/>
      <c r="AP3" s="212"/>
      <c r="AQ3" s="56"/>
      <c r="AS3" s="400">
        <f>A3</f>
        <v>46022</v>
      </c>
      <c r="AT3" s="424"/>
      <c r="AU3" s="424"/>
      <c r="AV3" s="424"/>
      <c r="AW3" s="425" t="s">
        <v>197</v>
      </c>
      <c r="AX3" s="425"/>
      <c r="AY3" s="425"/>
      <c r="AZ3" s="425"/>
      <c r="BA3" s="425"/>
      <c r="BB3" s="425"/>
      <c r="BC3" s="81"/>
      <c r="BE3" s="9" t="s">
        <v>2</v>
      </c>
      <c r="BF3" s="521" t="str">
        <f>IF(AE5="","",AE5)</f>
        <v/>
      </c>
      <c r="BG3" s="522"/>
    </row>
    <row r="4" spans="1:84" ht="8.1" customHeight="1">
      <c r="A4" s="400"/>
      <c r="B4" s="400"/>
      <c r="C4" s="400"/>
      <c r="D4" s="400"/>
      <c r="E4" s="400"/>
      <c r="F4" s="400"/>
      <c r="G4" s="400"/>
      <c r="H4" s="401"/>
      <c r="I4" s="401"/>
      <c r="J4" s="401"/>
      <c r="K4" s="401"/>
      <c r="L4" s="401"/>
      <c r="M4" s="401"/>
      <c r="N4" s="401"/>
      <c r="O4" s="401"/>
      <c r="P4" s="401"/>
      <c r="Q4" s="401"/>
      <c r="R4" s="401"/>
      <c r="S4" s="401"/>
      <c r="T4" s="401"/>
      <c r="U4" s="401"/>
      <c r="V4" s="401"/>
      <c r="W4" s="401"/>
      <c r="X4" s="401"/>
      <c r="Y4" s="401"/>
      <c r="Z4" s="401"/>
      <c r="AJ4" s="6"/>
      <c r="AK4" s="6"/>
      <c r="AO4" s="57"/>
      <c r="AP4" s="56"/>
      <c r="AQ4" s="56"/>
      <c r="AS4" s="424"/>
      <c r="AT4" s="424"/>
      <c r="AU4" s="424"/>
      <c r="AV4" s="424"/>
      <c r="AW4" s="425"/>
      <c r="AX4" s="425"/>
      <c r="AY4" s="425"/>
      <c r="AZ4" s="425"/>
      <c r="BA4" s="425"/>
      <c r="BB4" s="425"/>
      <c r="BC4" s="81"/>
      <c r="BE4" s="82"/>
    </row>
    <row r="5" spans="1:84" ht="24" customHeight="1">
      <c r="A5" s="400"/>
      <c r="B5" s="400"/>
      <c r="C5" s="400"/>
      <c r="D5" s="400"/>
      <c r="E5" s="400"/>
      <c r="F5" s="400"/>
      <c r="G5" s="400"/>
      <c r="H5" s="401"/>
      <c r="I5" s="401"/>
      <c r="J5" s="401"/>
      <c r="K5" s="401"/>
      <c r="L5" s="401"/>
      <c r="M5" s="401"/>
      <c r="N5" s="401"/>
      <c r="O5" s="401"/>
      <c r="P5" s="401"/>
      <c r="Q5" s="401"/>
      <c r="R5" s="401"/>
      <c r="S5" s="401"/>
      <c r="T5" s="401"/>
      <c r="U5" s="401"/>
      <c r="V5" s="401"/>
      <c r="W5" s="401"/>
      <c r="X5" s="401"/>
      <c r="Y5" s="401"/>
      <c r="Z5" s="401"/>
      <c r="AB5" s="402" t="s">
        <v>2</v>
      </c>
      <c r="AC5" s="402"/>
      <c r="AD5" s="402"/>
      <c r="AE5" s="527"/>
      <c r="AF5" s="527"/>
      <c r="AG5" s="527"/>
      <c r="AH5" s="527"/>
      <c r="AI5" s="527"/>
      <c r="AJ5" s="527"/>
      <c r="AK5" s="527"/>
      <c r="AL5" s="9" t="s">
        <v>3</v>
      </c>
      <c r="AM5" s="518"/>
      <c r="AN5" s="519"/>
      <c r="AO5" s="520"/>
      <c r="AP5" s="213"/>
      <c r="AQ5" s="214"/>
      <c r="AS5" s="424"/>
      <c r="AT5" s="424"/>
      <c r="AU5" s="424"/>
      <c r="AV5" s="424"/>
      <c r="AW5" s="425"/>
      <c r="AX5" s="425"/>
      <c r="AY5" s="425"/>
      <c r="AZ5" s="425"/>
      <c r="BA5" s="425"/>
      <c r="BB5" s="425"/>
      <c r="BC5" s="81"/>
      <c r="BE5" s="9" t="s">
        <v>119</v>
      </c>
      <c r="BF5" s="521" t="str">
        <f>IF(AM5="","",AM5)</f>
        <v/>
      </c>
      <c r="BG5" s="522"/>
    </row>
    <row r="6" spans="1:84" ht="8.1" customHeight="1" thickBot="1"/>
    <row r="7" spans="1:84" ht="15.75" customHeight="1">
      <c r="A7" s="362" t="s">
        <v>4</v>
      </c>
      <c r="B7" s="363"/>
      <c r="C7" s="408" t="s">
        <v>5</v>
      </c>
      <c r="D7" s="408" t="s">
        <v>6</v>
      </c>
      <c r="E7" s="370" t="s">
        <v>111</v>
      </c>
      <c r="F7" s="370" t="s">
        <v>7</v>
      </c>
      <c r="G7" s="387">
        <f t="shared" ref="G7:AK7" si="0">G36</f>
        <v>45992</v>
      </c>
      <c r="H7" s="387">
        <f t="shared" si="0"/>
        <v>45993</v>
      </c>
      <c r="I7" s="387">
        <f t="shared" si="0"/>
        <v>45994</v>
      </c>
      <c r="J7" s="387">
        <f t="shared" si="0"/>
        <v>45995</v>
      </c>
      <c r="K7" s="387">
        <f t="shared" si="0"/>
        <v>45996</v>
      </c>
      <c r="L7" s="387">
        <f t="shared" si="0"/>
        <v>45997</v>
      </c>
      <c r="M7" s="387">
        <f t="shared" si="0"/>
        <v>45998</v>
      </c>
      <c r="N7" s="387">
        <f t="shared" si="0"/>
        <v>45999</v>
      </c>
      <c r="O7" s="387">
        <f t="shared" si="0"/>
        <v>46000</v>
      </c>
      <c r="P7" s="387">
        <f t="shared" si="0"/>
        <v>46001</v>
      </c>
      <c r="Q7" s="387">
        <f t="shared" si="0"/>
        <v>46002</v>
      </c>
      <c r="R7" s="387">
        <f t="shared" si="0"/>
        <v>46003</v>
      </c>
      <c r="S7" s="387">
        <f t="shared" si="0"/>
        <v>46004</v>
      </c>
      <c r="T7" s="387">
        <f t="shared" si="0"/>
        <v>46005</v>
      </c>
      <c r="U7" s="387">
        <f t="shared" si="0"/>
        <v>46006</v>
      </c>
      <c r="V7" s="387">
        <f t="shared" si="0"/>
        <v>46007</v>
      </c>
      <c r="W7" s="387">
        <f t="shared" si="0"/>
        <v>46008</v>
      </c>
      <c r="X7" s="387">
        <f t="shared" si="0"/>
        <v>46009</v>
      </c>
      <c r="Y7" s="387">
        <f t="shared" si="0"/>
        <v>46010</v>
      </c>
      <c r="Z7" s="387">
        <f t="shared" si="0"/>
        <v>46011</v>
      </c>
      <c r="AA7" s="387">
        <f t="shared" si="0"/>
        <v>46012</v>
      </c>
      <c r="AB7" s="387">
        <f t="shared" si="0"/>
        <v>46013</v>
      </c>
      <c r="AC7" s="387">
        <f t="shared" si="0"/>
        <v>46014</v>
      </c>
      <c r="AD7" s="387">
        <f t="shared" si="0"/>
        <v>46015</v>
      </c>
      <c r="AE7" s="387">
        <f t="shared" si="0"/>
        <v>46016</v>
      </c>
      <c r="AF7" s="387">
        <f t="shared" si="0"/>
        <v>46017</v>
      </c>
      <c r="AG7" s="387">
        <f t="shared" si="0"/>
        <v>46018</v>
      </c>
      <c r="AH7" s="387">
        <f t="shared" si="0"/>
        <v>46019</v>
      </c>
      <c r="AI7" s="387">
        <f t="shared" si="0"/>
        <v>46020</v>
      </c>
      <c r="AJ7" s="389">
        <f t="shared" si="0"/>
        <v>46021</v>
      </c>
      <c r="AK7" s="389">
        <f t="shared" si="0"/>
        <v>46022</v>
      </c>
      <c r="AL7" s="393" t="s">
        <v>8</v>
      </c>
      <c r="AM7" s="393" t="s">
        <v>9</v>
      </c>
      <c r="AN7" s="393" t="s">
        <v>10</v>
      </c>
      <c r="AO7" s="393" t="s">
        <v>11</v>
      </c>
      <c r="AP7" s="10"/>
      <c r="AQ7" s="10"/>
      <c r="AR7" s="411"/>
      <c r="AS7" s="408" t="s">
        <v>138</v>
      </c>
      <c r="AT7" s="408" t="s">
        <v>120</v>
      </c>
      <c r="AU7" s="367" t="s">
        <v>121</v>
      </c>
      <c r="AV7" s="414" t="s">
        <v>122</v>
      </c>
      <c r="AW7" s="435" t="s">
        <v>123</v>
      </c>
      <c r="AX7" s="414" t="s">
        <v>124</v>
      </c>
      <c r="AY7" s="435" t="s">
        <v>125</v>
      </c>
      <c r="AZ7" s="414" t="s">
        <v>126</v>
      </c>
      <c r="BA7" s="435" t="s">
        <v>127</v>
      </c>
      <c r="BB7" s="426" t="s">
        <v>128</v>
      </c>
      <c r="BC7" s="427" t="s">
        <v>129</v>
      </c>
      <c r="BD7" s="429" t="s">
        <v>130</v>
      </c>
      <c r="BE7" s="431" t="s">
        <v>131</v>
      </c>
      <c r="BF7" s="431" t="s">
        <v>203</v>
      </c>
      <c r="BG7" s="433" t="s">
        <v>132</v>
      </c>
    </row>
    <row r="8" spans="1:84" ht="15.75" customHeight="1" thickBot="1">
      <c r="A8" s="406"/>
      <c r="B8" s="407"/>
      <c r="C8" s="409"/>
      <c r="D8" s="409"/>
      <c r="E8" s="385"/>
      <c r="F8" s="385"/>
      <c r="G8" s="388" t="s">
        <v>12</v>
      </c>
      <c r="H8" s="388" t="s">
        <v>13</v>
      </c>
      <c r="I8" s="388" t="s">
        <v>14</v>
      </c>
      <c r="J8" s="388" t="s">
        <v>15</v>
      </c>
      <c r="K8" s="388" t="s">
        <v>16</v>
      </c>
      <c r="L8" s="388" t="s">
        <v>17</v>
      </c>
      <c r="M8" s="388" t="s">
        <v>18</v>
      </c>
      <c r="N8" s="388" t="s">
        <v>19</v>
      </c>
      <c r="O8" s="388" t="s">
        <v>20</v>
      </c>
      <c r="P8" s="388" t="s">
        <v>21</v>
      </c>
      <c r="Q8" s="388" t="s">
        <v>22</v>
      </c>
      <c r="R8" s="388" t="s">
        <v>23</v>
      </c>
      <c r="S8" s="388" t="s">
        <v>24</v>
      </c>
      <c r="T8" s="388" t="s">
        <v>25</v>
      </c>
      <c r="U8" s="388" t="s">
        <v>26</v>
      </c>
      <c r="V8" s="388" t="s">
        <v>27</v>
      </c>
      <c r="W8" s="388">
        <v>0</v>
      </c>
      <c r="X8" s="388">
        <v>0</v>
      </c>
      <c r="Y8" s="388">
        <v>0</v>
      </c>
      <c r="Z8" s="388">
        <v>0</v>
      </c>
      <c r="AA8" s="388">
        <v>0</v>
      </c>
      <c r="AB8" s="388">
        <v>0</v>
      </c>
      <c r="AC8" s="388">
        <v>0</v>
      </c>
      <c r="AD8" s="388">
        <v>0</v>
      </c>
      <c r="AE8" s="388">
        <v>0</v>
      </c>
      <c r="AF8" s="388">
        <v>0</v>
      </c>
      <c r="AG8" s="388">
        <v>0</v>
      </c>
      <c r="AH8" s="388">
        <v>0</v>
      </c>
      <c r="AI8" s="388">
        <v>0</v>
      </c>
      <c r="AJ8" s="390">
        <v>0</v>
      </c>
      <c r="AK8" s="390">
        <v>0</v>
      </c>
      <c r="AL8" s="394"/>
      <c r="AM8" s="394"/>
      <c r="AN8" s="394"/>
      <c r="AO8" s="394"/>
      <c r="AP8" s="10"/>
      <c r="AQ8" s="10"/>
      <c r="AR8" s="412"/>
      <c r="AS8" s="410"/>
      <c r="AT8" s="410"/>
      <c r="AU8" s="413"/>
      <c r="AV8" s="415"/>
      <c r="AW8" s="430"/>
      <c r="AX8" s="415"/>
      <c r="AY8" s="430"/>
      <c r="AZ8" s="415"/>
      <c r="BA8" s="430"/>
      <c r="BB8" s="415"/>
      <c r="BC8" s="428"/>
      <c r="BD8" s="430"/>
      <c r="BE8" s="432"/>
      <c r="BF8" s="432"/>
      <c r="BG8" s="434"/>
      <c r="CB8" s="329" t="s">
        <v>112</v>
      </c>
      <c r="CC8" s="300" t="s">
        <v>113</v>
      </c>
      <c r="CD8" s="300" t="s">
        <v>114</v>
      </c>
      <c r="CE8" s="300" t="s">
        <v>115</v>
      </c>
      <c r="CF8" s="300" t="s">
        <v>116</v>
      </c>
    </row>
    <row r="9" spans="1:84" ht="15.75" customHeight="1">
      <c r="A9" s="406"/>
      <c r="B9" s="407"/>
      <c r="C9" s="409"/>
      <c r="D9" s="409"/>
      <c r="E9" s="385"/>
      <c r="F9" s="385"/>
      <c r="G9" s="388">
        <v>42380</v>
      </c>
      <c r="H9" s="388">
        <v>42411</v>
      </c>
      <c r="I9" s="388">
        <v>42449</v>
      </c>
      <c r="J9" s="388">
        <v>42450</v>
      </c>
      <c r="K9" s="388">
        <v>42489</v>
      </c>
      <c r="L9" s="388">
        <v>42493</v>
      </c>
      <c r="M9" s="388">
        <v>42494</v>
      </c>
      <c r="N9" s="388">
        <v>42495</v>
      </c>
      <c r="O9" s="388">
        <v>42569</v>
      </c>
      <c r="P9" s="388">
        <v>42593</v>
      </c>
      <c r="Q9" s="388">
        <v>42632</v>
      </c>
      <c r="R9" s="388">
        <v>42635</v>
      </c>
      <c r="S9" s="388">
        <v>42653</v>
      </c>
      <c r="T9" s="388">
        <v>42677</v>
      </c>
      <c r="U9" s="388">
        <v>42697</v>
      </c>
      <c r="V9" s="388">
        <v>42727</v>
      </c>
      <c r="W9" s="388">
        <v>0</v>
      </c>
      <c r="X9" s="388">
        <v>0</v>
      </c>
      <c r="Y9" s="388">
        <v>0</v>
      </c>
      <c r="Z9" s="388">
        <v>0</v>
      </c>
      <c r="AA9" s="388">
        <v>0</v>
      </c>
      <c r="AB9" s="388">
        <v>0</v>
      </c>
      <c r="AC9" s="388">
        <v>0</v>
      </c>
      <c r="AD9" s="388">
        <v>0</v>
      </c>
      <c r="AE9" s="388">
        <v>0</v>
      </c>
      <c r="AF9" s="388">
        <v>0</v>
      </c>
      <c r="AG9" s="388">
        <v>0</v>
      </c>
      <c r="AH9" s="388">
        <v>0</v>
      </c>
      <c r="AI9" s="388">
        <v>0</v>
      </c>
      <c r="AJ9" s="390">
        <v>0</v>
      </c>
      <c r="AK9" s="390">
        <v>0</v>
      </c>
      <c r="AL9" s="394"/>
      <c r="AM9" s="394"/>
      <c r="AN9" s="394"/>
      <c r="AO9" s="394"/>
      <c r="AP9" s="11"/>
      <c r="AQ9" s="10"/>
      <c r="AR9" s="353" t="s">
        <v>133</v>
      </c>
      <c r="AS9" s="356" t="str">
        <f>IFERROR(INDEX($B$11:$F$31,MATCH("TR",$B$11:$B$31,0),2),"")</f>
        <v/>
      </c>
      <c r="AT9" s="358"/>
      <c r="AU9" s="360" t="str">
        <f>IFERROR(INDEX($B$11:$F$31,MATCH("TR",$B$11:$B$31,0),5),"")</f>
        <v/>
      </c>
      <c r="AV9" s="417"/>
      <c r="AW9" s="444">
        <f>IF(90000&lt;=AV9,90000,AV9)</f>
        <v>0</v>
      </c>
      <c r="AX9" s="446"/>
      <c r="AY9" s="438"/>
      <c r="AZ9" s="417"/>
      <c r="BA9" s="444">
        <f>IF(20000&lt;=AZ9,20000,AZ9)</f>
        <v>0</v>
      </c>
      <c r="BB9" s="417"/>
      <c r="BC9" s="436"/>
      <c r="BD9" s="438"/>
      <c r="BE9" s="440"/>
      <c r="BF9" s="440"/>
      <c r="BG9" s="442"/>
      <c r="BI9" s="483" t="s">
        <v>43</v>
      </c>
      <c r="BJ9" s="484"/>
      <c r="BK9" s="106">
        <f>IF(AW1&lt;&gt;"",AW1,BI13)</f>
        <v>0</v>
      </c>
      <c r="BL9"/>
      <c r="BM9"/>
      <c r="BN9"/>
      <c r="BO9"/>
      <c r="BP9"/>
      <c r="BQ9"/>
      <c r="BR9"/>
      <c r="BS9"/>
      <c r="BT9"/>
      <c r="BU9"/>
      <c r="BV9"/>
      <c r="BW9"/>
      <c r="BX9"/>
      <c r="BY9"/>
      <c r="BZ9"/>
      <c r="CA9"/>
      <c r="CB9" s="329"/>
      <c r="CC9" s="300"/>
      <c r="CD9" s="300"/>
      <c r="CE9" s="300"/>
      <c r="CF9" s="300"/>
    </row>
    <row r="10" spans="1:84" ht="15.75" customHeight="1" thickBot="1">
      <c r="A10" s="406"/>
      <c r="B10" s="407"/>
      <c r="C10" s="410"/>
      <c r="D10" s="410"/>
      <c r="E10" s="386"/>
      <c r="F10" s="386"/>
      <c r="G10" s="388">
        <v>0</v>
      </c>
      <c r="H10" s="388">
        <v>0</v>
      </c>
      <c r="I10" s="388">
        <v>0</v>
      </c>
      <c r="J10" s="388">
        <v>0</v>
      </c>
      <c r="K10" s="388">
        <v>0</v>
      </c>
      <c r="L10" s="388">
        <v>0</v>
      </c>
      <c r="M10" s="388">
        <v>0</v>
      </c>
      <c r="N10" s="388">
        <v>0</v>
      </c>
      <c r="O10" s="388">
        <v>0</v>
      </c>
      <c r="P10" s="388">
        <v>0</v>
      </c>
      <c r="Q10" s="388">
        <v>0</v>
      </c>
      <c r="R10" s="388">
        <v>0</v>
      </c>
      <c r="S10" s="388">
        <v>0</v>
      </c>
      <c r="T10" s="388">
        <v>0</v>
      </c>
      <c r="U10" s="388">
        <v>0</v>
      </c>
      <c r="V10" s="388">
        <v>0</v>
      </c>
      <c r="W10" s="388">
        <v>0</v>
      </c>
      <c r="X10" s="388">
        <v>0</v>
      </c>
      <c r="Y10" s="388">
        <v>0</v>
      </c>
      <c r="Z10" s="388">
        <v>0</v>
      </c>
      <c r="AA10" s="388">
        <v>0</v>
      </c>
      <c r="AB10" s="388">
        <v>0</v>
      </c>
      <c r="AC10" s="388">
        <v>0</v>
      </c>
      <c r="AD10" s="388">
        <v>0</v>
      </c>
      <c r="AE10" s="388">
        <v>0</v>
      </c>
      <c r="AF10" s="388">
        <v>0</v>
      </c>
      <c r="AG10" s="388">
        <v>0</v>
      </c>
      <c r="AH10" s="388">
        <v>0</v>
      </c>
      <c r="AI10" s="388">
        <v>0</v>
      </c>
      <c r="AJ10" s="390">
        <v>0</v>
      </c>
      <c r="AK10" s="390">
        <v>0</v>
      </c>
      <c r="AL10" s="394"/>
      <c r="AM10" s="394"/>
      <c r="AN10" s="526"/>
      <c r="AO10" s="526"/>
      <c r="AP10" s="11"/>
      <c r="AQ10" s="10"/>
      <c r="AR10" s="354"/>
      <c r="AS10" s="357"/>
      <c r="AT10" s="359"/>
      <c r="AU10" s="361"/>
      <c r="AV10" s="418"/>
      <c r="AW10" s="445"/>
      <c r="AX10" s="447"/>
      <c r="AY10" s="439"/>
      <c r="AZ10" s="421"/>
      <c r="BA10" s="445"/>
      <c r="BB10" s="421"/>
      <c r="BC10" s="437"/>
      <c r="BD10" s="439"/>
      <c r="BE10" s="441"/>
      <c r="BF10" s="441"/>
      <c r="BG10" s="443"/>
      <c r="BI10"/>
      <c r="BJ10"/>
      <c r="BK10"/>
      <c r="BL10"/>
      <c r="BM10"/>
      <c r="BN10"/>
      <c r="BO10"/>
      <c r="BP10"/>
      <c r="BQ10"/>
      <c r="BR10"/>
      <c r="BS10"/>
      <c r="BT10"/>
      <c r="BU10"/>
      <c r="BV10"/>
      <c r="BW10"/>
      <c r="BX10"/>
      <c r="BY10"/>
      <c r="BZ10"/>
      <c r="CA10"/>
      <c r="CB10" s="329"/>
      <c r="CC10" s="300"/>
      <c r="CD10" s="300"/>
      <c r="CE10" s="300"/>
      <c r="CF10" s="300"/>
    </row>
    <row r="11" spans="1:84" ht="15.75" customHeight="1">
      <c r="A11" s="316" t="s">
        <v>28</v>
      </c>
      <c r="B11" s="125"/>
      <c r="C11" s="12">
        <v>1</v>
      </c>
      <c r="D11" s="58"/>
      <c r="E11" s="128"/>
      <c r="F11" s="13"/>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65"/>
      <c r="AK11" s="65"/>
      <c r="AL11" s="15">
        <f t="shared" ref="AL11:AL29" si="1">COUNTA(G11:AK11)-COUNTIF(G11:AK11,"集")-COUNTIF(G11:AK11,"休")-COUNTIF(G11:AK11,"外")</f>
        <v>0</v>
      </c>
      <c r="AM11" s="15">
        <f t="shared" ref="AM11:AM30" si="2">COUNTIF(G11:AK11,"集")</f>
        <v>0</v>
      </c>
      <c r="AN11" s="77">
        <f t="shared" ref="AN11:AN30" si="3">AL11+CE11</f>
        <v>0</v>
      </c>
      <c r="AO11" s="77">
        <f t="shared" ref="AO11:AO30" si="4">AM11+CF11</f>
        <v>0</v>
      </c>
      <c r="AP11" s="11"/>
      <c r="AQ11" s="10"/>
      <c r="AR11" s="354"/>
      <c r="AS11" s="378" t="str">
        <f ca="1">IF(AS9="","",IFERROR(INDEX(INDIRECT("$B$" &amp; AS9+11 &amp;  ":$F$31"),MATCH("TR",INDIRECT("$B$" &amp; AS9+11 &amp; ":$B$31"),0),2),""))</f>
        <v/>
      </c>
      <c r="AT11" s="379"/>
      <c r="AU11" s="419" t="str">
        <f ca="1">IF(AS9="","",IFERROR(INDEX(INDIRECT("$B$" &amp; AS9+11 &amp;  ":$F$31"),MATCH("TR",INDIRECT("$B$" &amp; AS9+11 &amp; ":$B$31"),0),5),""))</f>
        <v/>
      </c>
      <c r="AV11" s="421"/>
      <c r="AW11" s="445">
        <f>IF(90000&lt;=AV11,90000,AV11)</f>
        <v>0</v>
      </c>
      <c r="AX11" s="447"/>
      <c r="AY11" s="439"/>
      <c r="AZ11" s="421"/>
      <c r="BA11" s="445">
        <f>IF(20000&lt;=AZ11,20000,AZ11)</f>
        <v>0</v>
      </c>
      <c r="BB11" s="421"/>
      <c r="BC11" s="437"/>
      <c r="BD11" s="439"/>
      <c r="BE11" s="441"/>
      <c r="BF11" s="441"/>
      <c r="BG11" s="443"/>
      <c r="BI11" s="485" t="s">
        <v>45</v>
      </c>
      <c r="BJ11" s="485"/>
      <c r="BK11" s="485"/>
      <c r="BL11" s="485"/>
      <c r="BM11" s="107" t="s">
        <v>46</v>
      </c>
      <c r="BN11" s="107" t="s">
        <v>47</v>
      </c>
      <c r="BO11" s="108" t="s">
        <v>48</v>
      </c>
      <c r="BP11" s="111"/>
      <c r="BQ11" s="111"/>
      <c r="BR11" s="111"/>
      <c r="BS11" s="111"/>
      <c r="BT11" s="111"/>
      <c r="BU11" s="111"/>
      <c r="BV11" s="111"/>
      <c r="BW11" s="111"/>
      <c r="BX11" s="111"/>
      <c r="BY11" s="111"/>
      <c r="BZ11" s="111"/>
      <c r="CA11" s="111"/>
      <c r="CB11" s="117" t="str">
        <f t="shared" ref="CB11:CB30" si="5">B11&amp;E11&amp;F11</f>
        <v/>
      </c>
      <c r="CC11" s="115">
        <f t="shared" ref="CC11:CC30" si="6">AN11</f>
        <v>0</v>
      </c>
      <c r="CD11" s="115">
        <f t="shared" ref="CD11:CD30" si="7">AO11</f>
        <v>0</v>
      </c>
      <c r="CE11" s="76">
        <f>IF(ISERROR(VLOOKUP($CB11,【11月】月集計表!$CB:$CD,2,FALSE))=TRUE,0,VLOOKUP($CB11,【11月】月集計表!$CB:$CD,2,FALSE))</f>
        <v>0</v>
      </c>
      <c r="CF11" s="76">
        <f>IF(ISERROR(VLOOKUP($CB11,【11月】月集計表!$CB:$CD,3,FALSE))=TRUE,0,VLOOKUP($CB11,【11月】月集計表!$CB:$CD,3,FALSE))</f>
        <v>0</v>
      </c>
    </row>
    <row r="12" spans="1:84" ht="16.5" customHeight="1">
      <c r="A12" s="318"/>
      <c r="B12" s="126"/>
      <c r="C12" s="17">
        <v>2</v>
      </c>
      <c r="D12" s="21"/>
      <c r="E12" s="129"/>
      <c r="F12" s="18"/>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66"/>
      <c r="AK12" s="66"/>
      <c r="AL12" s="20">
        <f t="shared" si="1"/>
        <v>0</v>
      </c>
      <c r="AM12" s="20">
        <f t="shared" si="2"/>
        <v>0</v>
      </c>
      <c r="AN12" s="20">
        <f t="shared" si="3"/>
        <v>0</v>
      </c>
      <c r="AO12" s="20">
        <f t="shared" si="4"/>
        <v>0</v>
      </c>
      <c r="AP12" s="11"/>
      <c r="AQ12" s="10"/>
      <c r="AR12" s="354"/>
      <c r="AS12" s="378"/>
      <c r="AT12" s="380"/>
      <c r="AU12" s="420"/>
      <c r="AV12" s="418"/>
      <c r="AW12" s="445"/>
      <c r="AX12" s="447"/>
      <c r="AY12" s="439"/>
      <c r="AZ12" s="421"/>
      <c r="BA12" s="445"/>
      <c r="BB12" s="421"/>
      <c r="BC12" s="437"/>
      <c r="BD12" s="439"/>
      <c r="BE12" s="441"/>
      <c r="BF12" s="441"/>
      <c r="BG12" s="443"/>
      <c r="BI12" s="109">
        <v>1</v>
      </c>
      <c r="BJ12" s="110" t="s">
        <v>49</v>
      </c>
      <c r="BK12" s="110"/>
      <c r="BL12" s="108"/>
      <c r="BM12" s="107">
        <v>1.05</v>
      </c>
      <c r="BN12" s="485">
        <f>IF(BK9="新規・5年利用無",BM13,IF(BK9&lt;BI15,BM15,IF(AND(BK9&gt;=BI14,BK9&lt;BK14),BM14,IF(AND(BK9&gt;=BI13,BK9&lt;BK13),BM13,IF(BK9=BI12,BM12,"")))))</f>
        <v>0.9</v>
      </c>
      <c r="BO12" s="486">
        <f>IF(AW1&lt;&gt;"",BN12*90000,"")</f>
        <v>81000</v>
      </c>
      <c r="BP12" s="112"/>
      <c r="BQ12" s="112"/>
      <c r="BR12" s="112"/>
      <c r="BS12" s="112"/>
      <c r="BT12" s="112"/>
      <c r="BU12" s="112"/>
      <c r="BV12" s="112"/>
      <c r="BW12" s="112"/>
      <c r="BX12" s="112"/>
      <c r="BY12" s="112"/>
      <c r="BZ12" s="112"/>
      <c r="CA12" s="112"/>
      <c r="CB12" s="74" t="str">
        <f t="shared" si="5"/>
        <v/>
      </c>
      <c r="CC12" s="75">
        <f t="shared" si="6"/>
        <v>0</v>
      </c>
      <c r="CD12" s="75">
        <f t="shared" si="7"/>
        <v>0</v>
      </c>
      <c r="CE12" s="73">
        <f>IF(ISERROR(VLOOKUP($CB12,【11月】月集計表!$CB:$CD,2,FALSE))=TRUE,0,VLOOKUP($CB12,【11月】月集計表!$CB:$CD,2,FALSE))</f>
        <v>0</v>
      </c>
      <c r="CF12" s="73">
        <f>IF(ISERROR(VLOOKUP($CB12,【11月】月集計表!$CB:$CD,3,FALSE))=TRUE,0,VLOOKUP($CB12,【11月】月集計表!$CB:$CD,3,FALSE))</f>
        <v>0</v>
      </c>
    </row>
    <row r="13" spans="1:84" ht="16.5" customHeight="1">
      <c r="A13" s="318"/>
      <c r="B13" s="126"/>
      <c r="C13" s="17">
        <v>3</v>
      </c>
      <c r="D13" s="21"/>
      <c r="E13" s="129"/>
      <c r="F13" s="18"/>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66"/>
      <c r="AK13" s="66"/>
      <c r="AL13" s="20">
        <f t="shared" si="1"/>
        <v>0</v>
      </c>
      <c r="AM13" s="20">
        <f t="shared" si="2"/>
        <v>0</v>
      </c>
      <c r="AN13" s="20">
        <f t="shared" si="3"/>
        <v>0</v>
      </c>
      <c r="AO13" s="20">
        <f t="shared" si="4"/>
        <v>0</v>
      </c>
      <c r="AR13" s="354"/>
      <c r="AS13" s="378" t="str">
        <f ca="1">IF(AS11="","",IFERROR(INDEX(INDIRECT("$B$" &amp; AS11+11 &amp;  ":$F$31"),MATCH("TR",INDIRECT("$B$" &amp; AS11+11 &amp; ":$B$31"),0),2),""))</f>
        <v/>
      </c>
      <c r="AT13" s="379"/>
      <c r="AU13" s="381" t="str">
        <f ca="1">IF(AS11="","",IFERROR(INDEX(INDIRECT("$B$" &amp; AS11+11 &amp;  ":$F$31"),MATCH("TR",INDIRECT("$B$" &amp; AS11+11 &amp; ":$B$31"),0),5),""))</f>
        <v/>
      </c>
      <c r="AV13" s="421"/>
      <c r="AW13" s="445">
        <f>IF(90000&lt;=AV13,90000,AV13)</f>
        <v>0</v>
      </c>
      <c r="AX13" s="447"/>
      <c r="AY13" s="439"/>
      <c r="AZ13" s="421"/>
      <c r="BA13" s="445">
        <f>IF(20000&lt;=AZ13,20000,AZ13)</f>
        <v>0</v>
      </c>
      <c r="BB13" s="421"/>
      <c r="BC13" s="437"/>
      <c r="BD13" s="439"/>
      <c r="BE13" s="441"/>
      <c r="BF13" s="441"/>
      <c r="BG13" s="443"/>
      <c r="BI13" s="109">
        <v>0.8</v>
      </c>
      <c r="BJ13" s="110" t="s">
        <v>49</v>
      </c>
      <c r="BK13" s="110">
        <v>1</v>
      </c>
      <c r="BL13" s="108" t="s">
        <v>50</v>
      </c>
      <c r="BM13" s="107">
        <v>1</v>
      </c>
      <c r="BN13" s="485"/>
      <c r="BO13" s="487"/>
      <c r="BP13" s="112"/>
      <c r="BQ13" s="112"/>
      <c r="BR13" s="112"/>
      <c r="BS13" s="112"/>
      <c r="BT13" s="112"/>
      <c r="BU13" s="112"/>
      <c r="BV13" s="112"/>
      <c r="BW13" s="112"/>
      <c r="BX13" s="112"/>
      <c r="BY13" s="112"/>
      <c r="BZ13" s="112"/>
      <c r="CA13" s="112"/>
      <c r="CB13" s="74" t="str">
        <f t="shared" si="5"/>
        <v/>
      </c>
      <c r="CC13" s="75">
        <f t="shared" si="6"/>
        <v>0</v>
      </c>
      <c r="CD13" s="75">
        <f t="shared" si="7"/>
        <v>0</v>
      </c>
      <c r="CE13" s="73">
        <f>IF(ISERROR(VLOOKUP($CB13,【11月】月集計表!$CB:$CD,2,FALSE))=TRUE,0,VLOOKUP($CB13,【11月】月集計表!$CB:$CD,2,FALSE))</f>
        <v>0</v>
      </c>
      <c r="CF13" s="73">
        <f>IF(ISERROR(VLOOKUP($CB13,【11月】月集計表!$CB:$CD,3,FALSE))=TRUE,0,VLOOKUP($CB13,【11月】月集計表!$CB:$CD,3,FALSE))</f>
        <v>0</v>
      </c>
    </row>
    <row r="14" spans="1:84" ht="16.5" customHeight="1">
      <c r="A14" s="318"/>
      <c r="B14" s="126"/>
      <c r="C14" s="17">
        <v>4</v>
      </c>
      <c r="D14" s="21"/>
      <c r="E14" s="129"/>
      <c r="F14" s="18"/>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66"/>
      <c r="AK14" s="66"/>
      <c r="AL14" s="20">
        <f t="shared" si="1"/>
        <v>0</v>
      </c>
      <c r="AM14" s="20">
        <f t="shared" si="2"/>
        <v>0</v>
      </c>
      <c r="AN14" s="20">
        <f t="shared" si="3"/>
        <v>0</v>
      </c>
      <c r="AO14" s="20">
        <f t="shared" si="4"/>
        <v>0</v>
      </c>
      <c r="AR14" s="354"/>
      <c r="AS14" s="378"/>
      <c r="AT14" s="380"/>
      <c r="AU14" s="361"/>
      <c r="AV14" s="418"/>
      <c r="AW14" s="445"/>
      <c r="AX14" s="447"/>
      <c r="AY14" s="439"/>
      <c r="AZ14" s="421"/>
      <c r="BA14" s="445"/>
      <c r="BB14" s="421"/>
      <c r="BC14" s="437"/>
      <c r="BD14" s="439"/>
      <c r="BE14" s="441"/>
      <c r="BF14" s="441"/>
      <c r="BG14" s="443"/>
      <c r="BI14" s="109">
        <v>0.6</v>
      </c>
      <c r="BJ14" s="110" t="s">
        <v>49</v>
      </c>
      <c r="BK14" s="110">
        <v>0.8</v>
      </c>
      <c r="BL14" s="108" t="s">
        <v>50</v>
      </c>
      <c r="BM14" s="107">
        <v>0.95</v>
      </c>
      <c r="BN14" s="485"/>
      <c r="BO14" s="487"/>
      <c r="BP14" s="112"/>
      <c r="BQ14" s="112"/>
      <c r="BR14" s="112"/>
      <c r="BS14" s="112"/>
      <c r="BT14" s="112"/>
      <c r="BU14" s="112"/>
      <c r="BV14" s="112"/>
      <c r="BW14" s="112"/>
      <c r="BX14" s="112"/>
      <c r="BY14" s="112"/>
      <c r="BZ14" s="112"/>
      <c r="CA14" s="112"/>
      <c r="CB14" s="74" t="str">
        <f t="shared" si="5"/>
        <v/>
      </c>
      <c r="CC14" s="75">
        <f t="shared" si="6"/>
        <v>0</v>
      </c>
      <c r="CD14" s="75">
        <f t="shared" si="7"/>
        <v>0</v>
      </c>
      <c r="CE14" s="73">
        <f>IF(ISERROR(VLOOKUP($CB14,【11月】月集計表!$CB:$CD,2,FALSE))=TRUE,0,VLOOKUP($CB14,【11月】月集計表!$CB:$CD,2,FALSE))</f>
        <v>0</v>
      </c>
      <c r="CF14" s="73">
        <f>IF(ISERROR(VLOOKUP($CB14,【11月】月集計表!$CB:$CD,3,FALSE))=TRUE,0,VLOOKUP($CB14,【11月】月集計表!$CB:$CD,3,FALSE))</f>
        <v>0</v>
      </c>
    </row>
    <row r="15" spans="1:84" ht="16.5" customHeight="1">
      <c r="A15" s="318"/>
      <c r="B15" s="126"/>
      <c r="C15" s="17">
        <v>5</v>
      </c>
      <c r="D15" s="21"/>
      <c r="E15" s="129"/>
      <c r="F15" s="18"/>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66"/>
      <c r="AK15" s="66"/>
      <c r="AL15" s="20">
        <f t="shared" si="1"/>
        <v>0</v>
      </c>
      <c r="AM15" s="20">
        <f t="shared" si="2"/>
        <v>0</v>
      </c>
      <c r="AN15" s="20">
        <f t="shared" si="3"/>
        <v>0</v>
      </c>
      <c r="AO15" s="20">
        <f t="shared" si="4"/>
        <v>0</v>
      </c>
      <c r="AR15" s="354"/>
      <c r="AS15" s="378" t="str">
        <f ca="1">IF(AS13="","",IFERROR(INDEX(INDIRECT("$B$" &amp; AS13+11 &amp;  ":$F$31"),MATCH("TR",INDIRECT("$B$" &amp; AS13+11 &amp; ":$B$31"),0),2),""))</f>
        <v/>
      </c>
      <c r="AT15" s="379"/>
      <c r="AU15" s="381" t="str">
        <f ca="1">IF(AS13="","",IFERROR(INDEX(INDIRECT("$B$" &amp; AS13+11 &amp;  ":$F$31"),MATCH("TR",INDIRECT("$B$" &amp; AS13+11 &amp; ":$B$31"),0),5),""))</f>
        <v/>
      </c>
      <c r="AV15" s="421"/>
      <c r="AW15" s="445">
        <f>IF(90000&lt;=AV15,90000,AV15)</f>
        <v>0</v>
      </c>
      <c r="AX15" s="447"/>
      <c r="AY15" s="439"/>
      <c r="AZ15" s="421"/>
      <c r="BA15" s="445">
        <f>IF(20000&lt;=AZ15,20000,AZ15)</f>
        <v>0</v>
      </c>
      <c r="BB15" s="421"/>
      <c r="BC15" s="437"/>
      <c r="BD15" s="439"/>
      <c r="BE15" s="441"/>
      <c r="BF15" s="441"/>
      <c r="BG15" s="443"/>
      <c r="BI15" s="109">
        <v>0.6</v>
      </c>
      <c r="BJ15" s="110" t="s">
        <v>50</v>
      </c>
      <c r="BK15" s="110"/>
      <c r="BL15" s="108"/>
      <c r="BM15" s="107">
        <v>0.9</v>
      </c>
      <c r="BN15" s="485"/>
      <c r="BO15" s="488"/>
      <c r="BP15" s="112"/>
      <c r="BQ15" s="112"/>
      <c r="BR15" s="112"/>
      <c r="BS15" s="112"/>
      <c r="BT15" s="112"/>
      <c r="BU15" s="112"/>
      <c r="BV15" s="112"/>
      <c r="BW15" s="112"/>
      <c r="BX15" s="112"/>
      <c r="BY15" s="112"/>
      <c r="BZ15" s="112"/>
      <c r="CA15" s="112"/>
      <c r="CB15" s="74" t="str">
        <f t="shared" si="5"/>
        <v/>
      </c>
      <c r="CC15" s="75">
        <f t="shared" si="6"/>
        <v>0</v>
      </c>
      <c r="CD15" s="75">
        <f t="shared" si="7"/>
        <v>0</v>
      </c>
      <c r="CE15" s="73">
        <f>IF(ISERROR(VLOOKUP($CB15,【11月】月集計表!$CB:$CD,2,FALSE))=TRUE,0,VLOOKUP($CB15,【11月】月集計表!$CB:$CD,2,FALSE))</f>
        <v>0</v>
      </c>
      <c r="CF15" s="73">
        <f>IF(ISERROR(VLOOKUP($CB15,【11月】月集計表!$CB:$CD,3,FALSE))=TRUE,0,VLOOKUP($CB15,【11月】月集計表!$CB:$CD,3,FALSE))</f>
        <v>0</v>
      </c>
    </row>
    <row r="16" spans="1:84" ht="16.5" customHeight="1">
      <c r="A16" s="318"/>
      <c r="B16" s="126"/>
      <c r="C16" s="17">
        <v>6</v>
      </c>
      <c r="D16" s="21"/>
      <c r="E16" s="129"/>
      <c r="F16" s="18"/>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66"/>
      <c r="AK16" s="66"/>
      <c r="AL16" s="20">
        <f t="shared" si="1"/>
        <v>0</v>
      </c>
      <c r="AM16" s="20">
        <f t="shared" si="2"/>
        <v>0</v>
      </c>
      <c r="AN16" s="20">
        <f t="shared" si="3"/>
        <v>0</v>
      </c>
      <c r="AO16" s="20">
        <f t="shared" si="4"/>
        <v>0</v>
      </c>
      <c r="AR16" s="354"/>
      <c r="AS16" s="378"/>
      <c r="AT16" s="380"/>
      <c r="AU16" s="361"/>
      <c r="AV16" s="418"/>
      <c r="AW16" s="445"/>
      <c r="AX16" s="447"/>
      <c r="AY16" s="439"/>
      <c r="AZ16" s="421"/>
      <c r="BA16" s="445"/>
      <c r="BB16" s="421"/>
      <c r="BC16" s="437"/>
      <c r="BD16" s="439"/>
      <c r="BE16" s="441"/>
      <c r="BF16" s="441"/>
      <c r="BG16" s="443"/>
      <c r="CB16" s="74" t="str">
        <f t="shared" si="5"/>
        <v/>
      </c>
      <c r="CC16" s="75">
        <f t="shared" si="6"/>
        <v>0</v>
      </c>
      <c r="CD16" s="75">
        <f t="shared" si="7"/>
        <v>0</v>
      </c>
      <c r="CE16" s="73">
        <f>IF(ISERROR(VLOOKUP($CB16,【11月】月集計表!$CB:$CD,2,FALSE))=TRUE,0,VLOOKUP($CB16,【11月】月集計表!$CB:$CD,2,FALSE))</f>
        <v>0</v>
      </c>
      <c r="CF16" s="73">
        <f>IF(ISERROR(VLOOKUP($CB16,【11月】月集計表!$CB:$CD,3,FALSE))=TRUE,0,VLOOKUP($CB16,【11月】月集計表!$CB:$CD,3,FALSE))</f>
        <v>0</v>
      </c>
    </row>
    <row r="17" spans="1:84" ht="16.5" customHeight="1">
      <c r="A17" s="318"/>
      <c r="B17" s="126"/>
      <c r="C17" s="17">
        <v>7</v>
      </c>
      <c r="D17" s="21"/>
      <c r="E17" s="129"/>
      <c r="F17" s="18"/>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66"/>
      <c r="AK17" s="66"/>
      <c r="AL17" s="20">
        <f t="shared" si="1"/>
        <v>0</v>
      </c>
      <c r="AM17" s="20">
        <f t="shared" si="2"/>
        <v>0</v>
      </c>
      <c r="AN17" s="20">
        <f t="shared" si="3"/>
        <v>0</v>
      </c>
      <c r="AO17" s="20">
        <f t="shared" si="4"/>
        <v>0</v>
      </c>
      <c r="AR17" s="354"/>
      <c r="AS17" s="378" t="str">
        <f ca="1">IF(AS15="","",IFERROR(INDEX(INDIRECT("$B$" &amp; AS15+11 &amp;  ":$F$31"),MATCH("TR",INDIRECT("$B$" &amp; AS15+11 &amp; ":$B$31"),0),2),""))</f>
        <v/>
      </c>
      <c r="AT17" s="379"/>
      <c r="AU17" s="381" t="str">
        <f ca="1">IF(AS15="","",IFERROR(INDEX(INDIRECT("$B$" &amp; AS15+11 &amp;  ":$F$31"),MATCH("TR",INDIRECT("$B$" &amp; AS15+11 &amp; ":$B$31"),0),5),""))</f>
        <v/>
      </c>
      <c r="AV17" s="421"/>
      <c r="AW17" s="445">
        <f>IF(90000&lt;=AV17,90000,AV17)</f>
        <v>0</v>
      </c>
      <c r="AX17" s="447"/>
      <c r="AY17" s="439"/>
      <c r="AZ17" s="421"/>
      <c r="BA17" s="445">
        <f>IF(20000&lt;=AZ17,20000,AZ17)</f>
        <v>0</v>
      </c>
      <c r="BB17" s="421"/>
      <c r="BC17" s="437"/>
      <c r="BD17" s="439"/>
      <c r="BE17" s="441"/>
      <c r="BF17" s="441"/>
      <c r="BG17" s="443"/>
      <c r="CB17" s="74" t="str">
        <f t="shared" si="5"/>
        <v/>
      </c>
      <c r="CC17" s="75">
        <f t="shared" si="6"/>
        <v>0</v>
      </c>
      <c r="CD17" s="75">
        <f t="shared" si="7"/>
        <v>0</v>
      </c>
      <c r="CE17" s="73">
        <f>IF(ISERROR(VLOOKUP($CB17,【11月】月集計表!$CB:$CD,2,FALSE))=TRUE,0,VLOOKUP($CB17,【11月】月集計表!$CB:$CD,2,FALSE))</f>
        <v>0</v>
      </c>
      <c r="CF17" s="73">
        <f>IF(ISERROR(VLOOKUP($CB17,【11月】月集計表!$CB:$CD,3,FALSE))=TRUE,0,VLOOKUP($CB17,【11月】月集計表!$CB:$CD,3,FALSE))</f>
        <v>0</v>
      </c>
    </row>
    <row r="18" spans="1:84" ht="16.5" customHeight="1" thickBot="1">
      <c r="A18" s="318"/>
      <c r="B18" s="126"/>
      <c r="C18" s="17">
        <v>8</v>
      </c>
      <c r="D18" s="21"/>
      <c r="E18" s="129"/>
      <c r="F18" s="18"/>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66"/>
      <c r="AK18" s="66"/>
      <c r="AL18" s="20">
        <f t="shared" si="1"/>
        <v>0</v>
      </c>
      <c r="AM18" s="20">
        <f t="shared" si="2"/>
        <v>0</v>
      </c>
      <c r="AN18" s="20">
        <f t="shared" si="3"/>
        <v>0</v>
      </c>
      <c r="AO18" s="20">
        <f t="shared" si="4"/>
        <v>0</v>
      </c>
      <c r="AR18" s="355"/>
      <c r="AS18" s="382"/>
      <c r="AT18" s="383"/>
      <c r="AU18" s="448"/>
      <c r="AV18" s="538"/>
      <c r="AW18" s="450"/>
      <c r="AX18" s="451"/>
      <c r="AY18" s="452"/>
      <c r="AZ18" s="453"/>
      <c r="BA18" s="454"/>
      <c r="BB18" s="453"/>
      <c r="BC18" s="455"/>
      <c r="BD18" s="452"/>
      <c r="BE18" s="456"/>
      <c r="BF18" s="456"/>
      <c r="BG18" s="457"/>
      <c r="CB18" s="74" t="str">
        <f t="shared" si="5"/>
        <v/>
      </c>
      <c r="CC18" s="75">
        <f t="shared" si="6"/>
        <v>0</v>
      </c>
      <c r="CD18" s="75">
        <f t="shared" si="7"/>
        <v>0</v>
      </c>
      <c r="CE18" s="73">
        <f>IF(ISERROR(VLOOKUP($CB18,【11月】月集計表!$CB:$CD,2,FALSE))=TRUE,0,VLOOKUP($CB18,【11月】月集計表!$CB:$CD,2,FALSE))</f>
        <v>0</v>
      </c>
      <c r="CF18" s="73">
        <f>IF(ISERROR(VLOOKUP($CB18,【11月】月集計表!$CB:$CD,3,FALSE))=TRUE,0,VLOOKUP($CB18,【11月】月集計表!$CB:$CD,3,FALSE))</f>
        <v>0</v>
      </c>
    </row>
    <row r="19" spans="1:84" ht="16.5" customHeight="1" thickTop="1">
      <c r="A19" s="318"/>
      <c r="B19" s="126"/>
      <c r="C19" s="17">
        <v>9</v>
      </c>
      <c r="D19" s="21"/>
      <c r="E19" s="129"/>
      <c r="F19" s="18"/>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66"/>
      <c r="AK19" s="66"/>
      <c r="AL19" s="20">
        <f t="shared" si="1"/>
        <v>0</v>
      </c>
      <c r="AM19" s="20">
        <f t="shared" si="2"/>
        <v>0</v>
      </c>
      <c r="AN19" s="20">
        <f t="shared" si="3"/>
        <v>0</v>
      </c>
      <c r="AO19" s="20">
        <f t="shared" si="4"/>
        <v>0</v>
      </c>
      <c r="AR19" s="353" t="s">
        <v>134</v>
      </c>
      <c r="AS19" s="356" t="str">
        <f>IFERROR(INDEX($B$11:$F$31,MATCH("FW1",$B$11:$B$31,0),2),"")</f>
        <v/>
      </c>
      <c r="AT19" s="358"/>
      <c r="AU19" s="532" t="str">
        <f>IFERROR(INDEX($B$11:$F$31,MATCH("FW1",$B$11:$B$31,0),5),"")</f>
        <v/>
      </c>
      <c r="AV19" s="534"/>
      <c r="AW19" s="536">
        <f>IF($BN$12*90000&lt;=AV19,$BN$12*90000,AV19)</f>
        <v>0</v>
      </c>
      <c r="AX19" s="468"/>
      <c r="AY19" s="444">
        <f>IF(10000&lt;=AX19,10000,AX19)</f>
        <v>0</v>
      </c>
      <c r="AZ19" s="417"/>
      <c r="BA19" s="444">
        <f>IF(20000&lt;=AZ19,20000,AZ19)</f>
        <v>0</v>
      </c>
      <c r="BB19" s="458"/>
      <c r="BC19" s="462"/>
      <c r="BD19" s="464"/>
      <c r="BE19" s="462"/>
      <c r="BF19" s="440"/>
      <c r="BG19" s="442"/>
      <c r="CB19" s="74" t="str">
        <f t="shared" si="5"/>
        <v/>
      </c>
      <c r="CC19" s="75">
        <f t="shared" si="6"/>
        <v>0</v>
      </c>
      <c r="CD19" s="75">
        <f t="shared" si="7"/>
        <v>0</v>
      </c>
      <c r="CE19" s="73">
        <f>IF(ISERROR(VLOOKUP($CB19,【11月】月集計表!$CB:$CD,2,FALSE))=TRUE,0,VLOOKUP($CB19,【11月】月集計表!$CB:$CD,2,FALSE))</f>
        <v>0</v>
      </c>
      <c r="CF19" s="73">
        <f>IF(ISERROR(VLOOKUP($CB19,【11月】月集計表!$CB:$CD,3,FALSE))=TRUE,0,VLOOKUP($CB19,【11月】月集計表!$CB:$CD,3,FALSE))</f>
        <v>0</v>
      </c>
    </row>
    <row r="20" spans="1:84" ht="16.5" customHeight="1">
      <c r="A20" s="318"/>
      <c r="B20" s="126"/>
      <c r="C20" s="17">
        <v>10</v>
      </c>
      <c r="D20" s="21"/>
      <c r="E20" s="129"/>
      <c r="F20" s="18"/>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66"/>
      <c r="AK20" s="66"/>
      <c r="AL20" s="20">
        <f t="shared" si="1"/>
        <v>0</v>
      </c>
      <c r="AM20" s="20">
        <f t="shared" si="2"/>
        <v>0</v>
      </c>
      <c r="AN20" s="20">
        <f t="shared" si="3"/>
        <v>0</v>
      </c>
      <c r="AO20" s="20">
        <f t="shared" si="4"/>
        <v>0</v>
      </c>
      <c r="AR20" s="354"/>
      <c r="AS20" s="357"/>
      <c r="AT20" s="359"/>
      <c r="AU20" s="533"/>
      <c r="AV20" s="535"/>
      <c r="AW20" s="537"/>
      <c r="AX20" s="469"/>
      <c r="AY20" s="445"/>
      <c r="AZ20" s="421"/>
      <c r="BA20" s="445"/>
      <c r="BB20" s="460"/>
      <c r="BC20" s="463"/>
      <c r="BD20" s="465"/>
      <c r="BE20" s="463"/>
      <c r="BF20" s="441"/>
      <c r="BG20" s="443"/>
      <c r="CB20" s="74" t="str">
        <f t="shared" si="5"/>
        <v/>
      </c>
      <c r="CC20" s="75">
        <f t="shared" si="6"/>
        <v>0</v>
      </c>
      <c r="CD20" s="75">
        <f t="shared" si="7"/>
        <v>0</v>
      </c>
      <c r="CE20" s="73">
        <f>IF(ISERROR(VLOOKUP($CB20,【11月】月集計表!$CB:$CD,2,FALSE))=TRUE,0,VLOOKUP($CB20,【11月】月集計表!$CB:$CD,2,FALSE))</f>
        <v>0</v>
      </c>
      <c r="CF20" s="73">
        <f>IF(ISERROR(VLOOKUP($CB20,【11月】月集計表!$CB:$CD,3,FALSE))=TRUE,0,VLOOKUP($CB20,【11月】月集計表!$CB:$CD,3,FALSE))</f>
        <v>0</v>
      </c>
    </row>
    <row r="21" spans="1:84" ht="16.5" customHeight="1">
      <c r="A21" s="318"/>
      <c r="B21" s="126"/>
      <c r="C21" s="17">
        <v>11</v>
      </c>
      <c r="D21" s="21"/>
      <c r="E21" s="129"/>
      <c r="F21" s="18"/>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66"/>
      <c r="AK21" s="66"/>
      <c r="AL21" s="20">
        <f t="shared" si="1"/>
        <v>0</v>
      </c>
      <c r="AM21" s="20">
        <f t="shared" si="2"/>
        <v>0</v>
      </c>
      <c r="AN21" s="20">
        <f t="shared" si="3"/>
        <v>0</v>
      </c>
      <c r="AO21" s="20">
        <f t="shared" si="4"/>
        <v>0</v>
      </c>
      <c r="AR21" s="354"/>
      <c r="AS21" s="378" t="str">
        <f ca="1">IF(AS19="","",IFERROR(INDEX(INDIRECT("$B$" &amp; AS19+11 &amp;  ":$F$31"),MATCH("FW1",INDIRECT("$B$" &amp; AS19+11 &amp; ":$B$31"),0),2),""))</f>
        <v/>
      </c>
      <c r="AT21" s="379"/>
      <c r="AU21" s="539" t="str">
        <f ca="1">IF(AS19="","",IFERROR(INDEX(INDIRECT("$B$" &amp; AS19+11 &amp;  ":$F$31"),MATCH("FW1",INDIRECT("$B$" &amp; AS19+11 &amp; ":$B$31"),0),5),""))</f>
        <v/>
      </c>
      <c r="AV21" s="541"/>
      <c r="AW21" s="537">
        <f t="shared" ref="AW21" si="8">IF($BN$12*90000&lt;=AV21,$BN$12*90000,AV21)</f>
        <v>0</v>
      </c>
      <c r="AX21" s="469"/>
      <c r="AY21" s="445">
        <f>IF(10000&lt;=AX21,10000,AX21)</f>
        <v>0</v>
      </c>
      <c r="AZ21" s="421"/>
      <c r="BA21" s="445">
        <f>IF(20000&lt;=AZ21,20000,AZ21)</f>
        <v>0</v>
      </c>
      <c r="BB21" s="460"/>
      <c r="BC21" s="463"/>
      <c r="BD21" s="465"/>
      <c r="BE21" s="463"/>
      <c r="BF21" s="441"/>
      <c r="BG21" s="443"/>
      <c r="CB21" s="74" t="str">
        <f t="shared" si="5"/>
        <v/>
      </c>
      <c r="CC21" s="75">
        <f t="shared" si="6"/>
        <v>0</v>
      </c>
      <c r="CD21" s="75">
        <f t="shared" si="7"/>
        <v>0</v>
      </c>
      <c r="CE21" s="73">
        <f>IF(ISERROR(VLOOKUP($CB21,【11月】月集計表!$CB:$CD,2,FALSE))=TRUE,0,VLOOKUP($CB21,【11月】月集計表!$CB:$CD,2,FALSE))</f>
        <v>0</v>
      </c>
      <c r="CF21" s="73">
        <f>IF(ISERROR(VLOOKUP($CB21,【11月】月集計表!$CB:$CD,3,FALSE))=TRUE,0,VLOOKUP($CB21,【11月】月集計表!$CB:$CD,3,FALSE))</f>
        <v>0</v>
      </c>
    </row>
    <row r="22" spans="1:84" ht="16.5" customHeight="1">
      <c r="A22" s="318"/>
      <c r="B22" s="126"/>
      <c r="C22" s="17">
        <v>12</v>
      </c>
      <c r="D22" s="21"/>
      <c r="E22" s="129"/>
      <c r="F22" s="22"/>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66"/>
      <c r="AK22" s="66"/>
      <c r="AL22" s="20">
        <f t="shared" si="1"/>
        <v>0</v>
      </c>
      <c r="AM22" s="20">
        <f t="shared" si="2"/>
        <v>0</v>
      </c>
      <c r="AN22" s="20">
        <f t="shared" si="3"/>
        <v>0</v>
      </c>
      <c r="AO22" s="20">
        <f t="shared" si="4"/>
        <v>0</v>
      </c>
      <c r="AR22" s="354"/>
      <c r="AS22" s="378"/>
      <c r="AT22" s="380"/>
      <c r="AU22" s="540"/>
      <c r="AV22" s="535"/>
      <c r="AW22" s="537"/>
      <c r="AX22" s="469"/>
      <c r="AY22" s="445"/>
      <c r="AZ22" s="421"/>
      <c r="BA22" s="445"/>
      <c r="BB22" s="460"/>
      <c r="BC22" s="463"/>
      <c r="BD22" s="465"/>
      <c r="BE22" s="463"/>
      <c r="BF22" s="441"/>
      <c r="BG22" s="443"/>
      <c r="CB22" s="74" t="str">
        <f t="shared" si="5"/>
        <v/>
      </c>
      <c r="CC22" s="75">
        <f t="shared" si="6"/>
        <v>0</v>
      </c>
      <c r="CD22" s="75">
        <f t="shared" si="7"/>
        <v>0</v>
      </c>
      <c r="CE22" s="73">
        <f>IF(ISERROR(VLOOKUP($CB22,【11月】月集計表!$CB:$CD,2,FALSE))=TRUE,0,VLOOKUP($CB22,【11月】月集計表!$CB:$CD,2,FALSE))</f>
        <v>0</v>
      </c>
      <c r="CF22" s="73">
        <f>IF(ISERROR(VLOOKUP($CB22,【11月】月集計表!$CB:$CD,3,FALSE))=TRUE,0,VLOOKUP($CB22,【11月】月集計表!$CB:$CD,3,FALSE))</f>
        <v>0</v>
      </c>
    </row>
    <row r="23" spans="1:84" ht="16.5" customHeight="1">
      <c r="A23" s="318"/>
      <c r="B23" s="126"/>
      <c r="C23" s="17">
        <v>13</v>
      </c>
      <c r="D23" s="21"/>
      <c r="E23" s="129"/>
      <c r="F23" s="22"/>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66"/>
      <c r="AK23" s="66"/>
      <c r="AL23" s="20">
        <f t="shared" si="1"/>
        <v>0</v>
      </c>
      <c r="AM23" s="20">
        <f t="shared" si="2"/>
        <v>0</v>
      </c>
      <c r="AN23" s="20">
        <f t="shared" si="3"/>
        <v>0</v>
      </c>
      <c r="AO23" s="20">
        <f t="shared" si="4"/>
        <v>0</v>
      </c>
      <c r="AR23" s="354"/>
      <c r="AS23" s="378" t="str">
        <f ca="1">IF(AS21="","",IFERROR(INDEX(INDIRECT("$B$" &amp; AS21+11 &amp;  ":$F$31"),MATCH("FW1",INDIRECT("$B$" &amp; AS21+11 &amp; ":$B$31"),0),2),""))</f>
        <v/>
      </c>
      <c r="AT23" s="379"/>
      <c r="AU23" s="542" t="str">
        <f ca="1">IF(AS21="","",IFERROR(INDEX(INDIRECT("$B$" &amp; AS21+11 &amp;  ":$F$31"),MATCH("FW1",INDIRECT("$B$" &amp; AS21+11 &amp; ":$B$31"),0),5),""))</f>
        <v/>
      </c>
      <c r="AV23" s="541"/>
      <c r="AW23" s="537">
        <f t="shared" ref="AW23" si="9">IF($BN$12*90000&lt;=AV23,$BN$12*90000,AV23)</f>
        <v>0</v>
      </c>
      <c r="AX23" s="469"/>
      <c r="AY23" s="445">
        <f>IF(10000&lt;=AX23,10000,AX23)</f>
        <v>0</v>
      </c>
      <c r="AZ23" s="421"/>
      <c r="BA23" s="445">
        <f>IF(20000&lt;=AZ23,20000,AZ23)</f>
        <v>0</v>
      </c>
      <c r="BB23" s="460"/>
      <c r="BC23" s="463"/>
      <c r="BD23" s="465"/>
      <c r="BE23" s="463"/>
      <c r="BF23" s="441"/>
      <c r="BG23" s="443"/>
      <c r="CB23" s="74" t="str">
        <f t="shared" si="5"/>
        <v/>
      </c>
      <c r="CC23" s="75">
        <f t="shared" si="6"/>
        <v>0</v>
      </c>
      <c r="CD23" s="75">
        <f t="shared" si="7"/>
        <v>0</v>
      </c>
      <c r="CE23" s="73">
        <f>IF(ISERROR(VLOOKUP($CB23,【11月】月集計表!$CB:$CD,2,FALSE))=TRUE,0,VLOOKUP($CB23,【11月】月集計表!$CB:$CD,2,FALSE))</f>
        <v>0</v>
      </c>
      <c r="CF23" s="73">
        <f>IF(ISERROR(VLOOKUP($CB23,【11月】月集計表!$CB:$CD,3,FALSE))=TRUE,0,VLOOKUP($CB23,【11月】月集計表!$CB:$CD,3,FALSE))</f>
        <v>0</v>
      </c>
    </row>
    <row r="24" spans="1:84" ht="16.5" customHeight="1">
      <c r="A24" s="318"/>
      <c r="B24" s="126"/>
      <c r="C24" s="17">
        <v>14</v>
      </c>
      <c r="D24" s="21"/>
      <c r="E24" s="129"/>
      <c r="F24" s="22"/>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66"/>
      <c r="AK24" s="66"/>
      <c r="AL24" s="20">
        <f t="shared" si="1"/>
        <v>0</v>
      </c>
      <c r="AM24" s="20">
        <f t="shared" si="2"/>
        <v>0</v>
      </c>
      <c r="AN24" s="20">
        <f t="shared" si="3"/>
        <v>0</v>
      </c>
      <c r="AO24" s="20">
        <f t="shared" si="4"/>
        <v>0</v>
      </c>
      <c r="AR24" s="354"/>
      <c r="AS24" s="378"/>
      <c r="AT24" s="380"/>
      <c r="AU24" s="533"/>
      <c r="AV24" s="535"/>
      <c r="AW24" s="537"/>
      <c r="AX24" s="469"/>
      <c r="AY24" s="445"/>
      <c r="AZ24" s="421"/>
      <c r="BA24" s="445"/>
      <c r="BB24" s="460"/>
      <c r="BC24" s="463"/>
      <c r="BD24" s="465"/>
      <c r="BE24" s="463"/>
      <c r="BF24" s="441"/>
      <c r="BG24" s="443"/>
      <c r="CB24" s="74" t="str">
        <f t="shared" si="5"/>
        <v/>
      </c>
      <c r="CC24" s="75">
        <f t="shared" si="6"/>
        <v>0</v>
      </c>
      <c r="CD24" s="75">
        <f t="shared" si="7"/>
        <v>0</v>
      </c>
      <c r="CE24" s="73">
        <f>IF(ISERROR(VLOOKUP($CB24,【11月】月集計表!$CB:$CD,2,FALSE))=TRUE,0,VLOOKUP($CB24,【11月】月集計表!$CB:$CD,2,FALSE))</f>
        <v>0</v>
      </c>
      <c r="CF24" s="73">
        <f>IF(ISERROR(VLOOKUP($CB24,【11月】月集計表!$CB:$CD,3,FALSE))=TRUE,0,VLOOKUP($CB24,【11月】月集計表!$CB:$CD,3,FALSE))</f>
        <v>0</v>
      </c>
    </row>
    <row r="25" spans="1:84" ht="16.5" customHeight="1">
      <c r="A25" s="318"/>
      <c r="B25" s="126"/>
      <c r="C25" s="17">
        <v>15</v>
      </c>
      <c r="D25" s="21"/>
      <c r="E25" s="129"/>
      <c r="F25" s="22"/>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66"/>
      <c r="AK25" s="66"/>
      <c r="AL25" s="20">
        <f t="shared" si="1"/>
        <v>0</v>
      </c>
      <c r="AM25" s="20">
        <f t="shared" si="2"/>
        <v>0</v>
      </c>
      <c r="AN25" s="20">
        <f t="shared" si="3"/>
        <v>0</v>
      </c>
      <c r="AO25" s="20">
        <f t="shared" si="4"/>
        <v>0</v>
      </c>
      <c r="AR25" s="354"/>
      <c r="AS25" s="378" t="str">
        <f ca="1">IF(AS23="","",IFERROR(INDEX(INDIRECT("$B$" &amp; AS23+11 &amp;  ":$F$31"),MATCH("FW1",INDIRECT("$B$" &amp; AS23+11 &amp; ":$B$31"),0),2),""))</f>
        <v/>
      </c>
      <c r="AT25" s="379"/>
      <c r="AU25" s="542" t="str">
        <f ca="1">IF(AS23="","",IFERROR(INDEX(INDIRECT("$B$" &amp; AS23+11 &amp;  ":$F$31"),MATCH("FW1",INDIRECT("$B$" &amp; AS23+11 &amp; ":$B$31"),0),5),""))</f>
        <v/>
      </c>
      <c r="AV25" s="541"/>
      <c r="AW25" s="537">
        <f t="shared" ref="AW25" si="10">IF($BN$12*90000&lt;=AV25,$BN$12*90000,AV25)</f>
        <v>0</v>
      </c>
      <c r="AX25" s="469"/>
      <c r="AY25" s="445">
        <f>IF(10000&lt;=AX25,10000,AX25)</f>
        <v>0</v>
      </c>
      <c r="AZ25" s="421"/>
      <c r="BA25" s="445">
        <f>IF(20000&lt;=AZ25,20000,AZ25)</f>
        <v>0</v>
      </c>
      <c r="BB25" s="460"/>
      <c r="BC25" s="463"/>
      <c r="BD25" s="465"/>
      <c r="BE25" s="463"/>
      <c r="BF25" s="441"/>
      <c r="BG25" s="443"/>
      <c r="CB25" s="74" t="str">
        <f t="shared" si="5"/>
        <v/>
      </c>
      <c r="CC25" s="75">
        <f t="shared" si="6"/>
        <v>0</v>
      </c>
      <c r="CD25" s="75">
        <f t="shared" si="7"/>
        <v>0</v>
      </c>
      <c r="CE25" s="73">
        <f>IF(ISERROR(VLOOKUP($CB25,【11月】月集計表!$CB:$CD,2,FALSE))=TRUE,0,VLOOKUP($CB25,【11月】月集計表!$CB:$CD,2,FALSE))</f>
        <v>0</v>
      </c>
      <c r="CF25" s="73">
        <f>IF(ISERROR(VLOOKUP($CB25,【11月】月集計表!$CB:$CD,3,FALSE))=TRUE,0,VLOOKUP($CB25,【11月】月集計表!$CB:$CD,3,FALSE))</f>
        <v>0</v>
      </c>
    </row>
    <row r="26" spans="1:84" ht="16.5" customHeight="1">
      <c r="A26" s="318"/>
      <c r="B26" s="126"/>
      <c r="C26" s="17">
        <v>16</v>
      </c>
      <c r="D26" s="21"/>
      <c r="E26" s="129"/>
      <c r="F26" s="22"/>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66"/>
      <c r="AK26" s="66"/>
      <c r="AL26" s="20">
        <f t="shared" si="1"/>
        <v>0</v>
      </c>
      <c r="AM26" s="20">
        <f t="shared" si="2"/>
        <v>0</v>
      </c>
      <c r="AN26" s="20">
        <f t="shared" si="3"/>
        <v>0</v>
      </c>
      <c r="AO26" s="20">
        <f t="shared" si="4"/>
        <v>0</v>
      </c>
      <c r="AR26" s="354"/>
      <c r="AS26" s="378"/>
      <c r="AT26" s="380"/>
      <c r="AU26" s="533"/>
      <c r="AV26" s="535"/>
      <c r="AW26" s="537"/>
      <c r="AX26" s="469"/>
      <c r="AY26" s="445"/>
      <c r="AZ26" s="421"/>
      <c r="BA26" s="445"/>
      <c r="BB26" s="460"/>
      <c r="BC26" s="463"/>
      <c r="BD26" s="465"/>
      <c r="BE26" s="463"/>
      <c r="BF26" s="441"/>
      <c r="BG26" s="443"/>
      <c r="CB26" s="74" t="str">
        <f t="shared" si="5"/>
        <v/>
      </c>
      <c r="CC26" s="75">
        <f t="shared" si="6"/>
        <v>0</v>
      </c>
      <c r="CD26" s="75">
        <f t="shared" si="7"/>
        <v>0</v>
      </c>
      <c r="CE26" s="73">
        <f>IF(ISERROR(VLOOKUP($CB26,【11月】月集計表!$CB:$CD,2,FALSE))=TRUE,0,VLOOKUP($CB26,【11月】月集計表!$CB:$CD,2,FALSE))</f>
        <v>0</v>
      </c>
      <c r="CF26" s="73">
        <f>IF(ISERROR(VLOOKUP($CB26,【11月】月集計表!$CB:$CD,3,FALSE))=TRUE,0,VLOOKUP($CB26,【11月】月集計表!$CB:$CD,3,FALSE))</f>
        <v>0</v>
      </c>
    </row>
    <row r="27" spans="1:84" ht="16.5" customHeight="1">
      <c r="A27" s="318"/>
      <c r="B27" s="126"/>
      <c r="C27" s="17">
        <v>17</v>
      </c>
      <c r="D27" s="21"/>
      <c r="E27" s="129"/>
      <c r="F27" s="22"/>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66"/>
      <c r="AK27" s="66"/>
      <c r="AL27" s="20">
        <f t="shared" si="1"/>
        <v>0</v>
      </c>
      <c r="AM27" s="20">
        <f t="shared" si="2"/>
        <v>0</v>
      </c>
      <c r="AN27" s="20">
        <f t="shared" si="3"/>
        <v>0</v>
      </c>
      <c r="AO27" s="20">
        <f t="shared" si="4"/>
        <v>0</v>
      </c>
      <c r="AR27" s="354"/>
      <c r="AS27" s="378" t="str">
        <f ca="1">IF(AS25="","",IFERROR(INDEX(INDIRECT("$B$" &amp; AS25+11 &amp;  ":$F$31"),MATCH("FW1",INDIRECT("$B$" &amp; AS25+11 &amp; ":$B$31"),0),2),""))</f>
        <v/>
      </c>
      <c r="AT27" s="379"/>
      <c r="AU27" s="542" t="str">
        <f ca="1">IF(AS25="","",IFERROR(INDEX(INDIRECT("$B$" &amp; AS25+11 &amp;  ":$F$31"),MATCH("FW1",INDIRECT("$B$" &amp; AS25+11 &amp; ":$B$31"),0),5),""))</f>
        <v/>
      </c>
      <c r="AV27" s="541"/>
      <c r="AW27" s="537">
        <f t="shared" ref="AW27" si="11">IF($BN$12*90000&lt;=AV27,$BN$12*90000,AV27)</f>
        <v>0</v>
      </c>
      <c r="AX27" s="469"/>
      <c r="AY27" s="445">
        <f>IF(10000&lt;=AX27,10000,AX27)</f>
        <v>0</v>
      </c>
      <c r="AZ27" s="421"/>
      <c r="BA27" s="445">
        <f>IF(20000&lt;=AZ27,20000,AZ27)</f>
        <v>0</v>
      </c>
      <c r="BB27" s="460"/>
      <c r="BC27" s="463"/>
      <c r="BD27" s="465"/>
      <c r="BE27" s="463"/>
      <c r="BF27" s="441"/>
      <c r="BG27" s="443"/>
      <c r="CB27" s="74" t="str">
        <f t="shared" si="5"/>
        <v/>
      </c>
      <c r="CC27" s="75">
        <f t="shared" si="6"/>
        <v>0</v>
      </c>
      <c r="CD27" s="75">
        <f t="shared" si="7"/>
        <v>0</v>
      </c>
      <c r="CE27" s="73">
        <f>IF(ISERROR(VLOOKUP($CB27,【11月】月集計表!$CB:$CD,2,FALSE))=TRUE,0,VLOOKUP($CB27,【11月】月集計表!$CB:$CD,2,FALSE))</f>
        <v>0</v>
      </c>
      <c r="CF27" s="73">
        <f>IF(ISERROR(VLOOKUP($CB27,【11月】月集計表!$CB:$CD,3,FALSE))=TRUE,0,VLOOKUP($CB27,【11月】月集計表!$CB:$CD,3,FALSE))</f>
        <v>0</v>
      </c>
    </row>
    <row r="28" spans="1:84" ht="16.5" customHeight="1" thickBot="1">
      <c r="A28" s="318"/>
      <c r="B28" s="126"/>
      <c r="C28" s="17">
        <v>18</v>
      </c>
      <c r="D28" s="21"/>
      <c r="E28" s="129"/>
      <c r="F28" s="22"/>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66"/>
      <c r="AK28" s="66"/>
      <c r="AL28" s="20">
        <f t="shared" si="1"/>
        <v>0</v>
      </c>
      <c r="AM28" s="20">
        <f t="shared" si="2"/>
        <v>0</v>
      </c>
      <c r="AN28" s="20">
        <f t="shared" si="3"/>
        <v>0</v>
      </c>
      <c r="AO28" s="20">
        <f t="shared" si="4"/>
        <v>0</v>
      </c>
      <c r="AR28" s="355"/>
      <c r="AS28" s="382"/>
      <c r="AT28" s="383"/>
      <c r="AU28" s="546"/>
      <c r="AV28" s="547"/>
      <c r="AW28" s="548"/>
      <c r="AX28" s="471"/>
      <c r="AY28" s="454"/>
      <c r="AZ28" s="453"/>
      <c r="BA28" s="454"/>
      <c r="BB28" s="472"/>
      <c r="BC28" s="473"/>
      <c r="BD28" s="474"/>
      <c r="BE28" s="473"/>
      <c r="BF28" s="456"/>
      <c r="BG28" s="457"/>
      <c r="CB28" s="74" t="str">
        <f t="shared" si="5"/>
        <v/>
      </c>
      <c r="CC28" s="75">
        <f t="shared" si="6"/>
        <v>0</v>
      </c>
      <c r="CD28" s="75">
        <f t="shared" si="7"/>
        <v>0</v>
      </c>
      <c r="CE28" s="73">
        <f>IF(ISERROR(VLOOKUP($CB28,【11月】月集計表!$CB:$CD,2,FALSE))=TRUE,0,VLOOKUP($CB28,【11月】月集計表!$CB:$CD,2,FALSE))</f>
        <v>0</v>
      </c>
      <c r="CF28" s="73">
        <f>IF(ISERROR(VLOOKUP($CB28,【11月】月集計表!$CB:$CD,3,FALSE))=TRUE,0,VLOOKUP($CB28,【11月】月集計表!$CB:$CD,3,FALSE))</f>
        <v>0</v>
      </c>
    </row>
    <row r="29" spans="1:84" ht="16.5" customHeight="1">
      <c r="A29" s="318"/>
      <c r="B29" s="126"/>
      <c r="C29" s="17">
        <v>19</v>
      </c>
      <c r="D29" s="21"/>
      <c r="E29" s="129"/>
      <c r="F29" s="22"/>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66"/>
      <c r="AK29" s="66"/>
      <c r="AL29" s="20">
        <f t="shared" si="1"/>
        <v>0</v>
      </c>
      <c r="AM29" s="20">
        <f t="shared" si="2"/>
        <v>0</v>
      </c>
      <c r="AN29" s="20">
        <f t="shared" si="3"/>
        <v>0</v>
      </c>
      <c r="AO29" s="20">
        <f t="shared" si="4"/>
        <v>0</v>
      </c>
      <c r="AR29" s="353" t="s">
        <v>135</v>
      </c>
      <c r="AS29" s="356" t="str">
        <f>IFERROR(INDEX($B$11:$F$31,MATCH("FW2",$B$11:$B$31,0),2),"")</f>
        <v/>
      </c>
      <c r="AT29" s="358"/>
      <c r="AU29" s="532" t="str">
        <f>IFERROR(INDEX($B$11:$F$31,MATCH("FW2",$B$11:$B$31,0),5),"")</f>
        <v/>
      </c>
      <c r="AV29" s="545"/>
      <c r="AW29" s="544">
        <f>IF(90000&lt;=AV29,90000,AV29)</f>
        <v>0</v>
      </c>
      <c r="AX29" s="417"/>
      <c r="AY29" s="444">
        <f>IF(10000&lt;=AX29,10000,AX29)</f>
        <v>0</v>
      </c>
      <c r="AZ29" s="446"/>
      <c r="BA29" s="438"/>
      <c r="BB29" s="446"/>
      <c r="BC29" s="475"/>
      <c r="BD29" s="477"/>
      <c r="BE29" s="462"/>
      <c r="BF29" s="440"/>
      <c r="BG29" s="442"/>
      <c r="CB29" s="74" t="str">
        <f t="shared" si="5"/>
        <v/>
      </c>
      <c r="CC29" s="75">
        <f t="shared" si="6"/>
        <v>0</v>
      </c>
      <c r="CD29" s="75">
        <f t="shared" si="7"/>
        <v>0</v>
      </c>
      <c r="CE29" s="73">
        <f>IF(ISERROR(VLOOKUP($CB29,【11月】月集計表!$CB:$CD,2,FALSE))=TRUE,0,VLOOKUP($CB29,【11月】月集計表!$CB:$CD,2,FALSE))</f>
        <v>0</v>
      </c>
      <c r="CF29" s="73">
        <f>IF(ISERROR(VLOOKUP($CB29,【11月】月集計表!$CB:$CD,3,FALSE))=TRUE,0,VLOOKUP($CB29,【11月】月集計表!$CB:$CD,3,FALSE))</f>
        <v>0</v>
      </c>
    </row>
    <row r="30" spans="1:84" ht="16.5" customHeight="1" thickBot="1">
      <c r="A30" s="318"/>
      <c r="B30" s="127"/>
      <c r="C30" s="17">
        <v>20</v>
      </c>
      <c r="D30" s="59"/>
      <c r="E30" s="130"/>
      <c r="F30" s="23"/>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67"/>
      <c r="AK30" s="67"/>
      <c r="AL30" s="25">
        <f>COUNTA(G30:AK30)-COUNTIF(G30:AK30,"集")-COUNTIF(G30:AK30,"休")-COUNTIF(G30:AK30,"外")</f>
        <v>0</v>
      </c>
      <c r="AM30" s="25">
        <f t="shared" si="2"/>
        <v>0</v>
      </c>
      <c r="AN30" s="25">
        <f t="shared" si="3"/>
        <v>0</v>
      </c>
      <c r="AO30" s="25">
        <f t="shared" si="4"/>
        <v>0</v>
      </c>
      <c r="AR30" s="354"/>
      <c r="AS30" s="357"/>
      <c r="AT30" s="359"/>
      <c r="AU30" s="533"/>
      <c r="AV30" s="535"/>
      <c r="AW30" s="543"/>
      <c r="AX30" s="421"/>
      <c r="AY30" s="445"/>
      <c r="AZ30" s="447"/>
      <c r="BA30" s="439"/>
      <c r="BB30" s="447"/>
      <c r="BC30" s="476"/>
      <c r="BD30" s="478"/>
      <c r="BE30" s="463"/>
      <c r="BF30" s="441"/>
      <c r="BG30" s="443"/>
      <c r="CB30" s="74" t="str">
        <f t="shared" si="5"/>
        <v/>
      </c>
      <c r="CC30" s="75">
        <f t="shared" si="6"/>
        <v>0</v>
      </c>
      <c r="CD30" s="75">
        <f t="shared" si="7"/>
        <v>0</v>
      </c>
      <c r="CE30" s="73">
        <f>IF(ISERROR(VLOOKUP($CB30,【11月】月集計表!$CB:$CD,2,FALSE))=TRUE,0,VLOOKUP($CB30,【11月】月集計表!$CB:$CD,2,FALSE))</f>
        <v>0</v>
      </c>
      <c r="CF30" s="73">
        <f>IF(ISERROR(VLOOKUP($CB30,【11月】月集計表!$CB:$CD,3,FALSE))=TRUE,0,VLOOKUP($CB30,【11月】月集計表!$CB:$CD,3,FALSE))</f>
        <v>0</v>
      </c>
    </row>
    <row r="31" spans="1:84" ht="16.5" customHeight="1" thickBot="1">
      <c r="A31" s="384"/>
      <c r="B31" s="303" t="s">
        <v>32</v>
      </c>
      <c r="C31" s="304"/>
      <c r="D31" s="304"/>
      <c r="E31" s="304"/>
      <c r="F31" s="305"/>
      <c r="G31" s="26">
        <f>COUNTA(G11:G30)-COUNTIF(G11:G30,"外")-COUNTIF(G11:G30,"休")-COUNTIF(G11:G30,"集")</f>
        <v>0</v>
      </c>
      <c r="H31" s="26">
        <f t="shared" ref="H31:AK31" si="12">COUNTA(H11:H30)-COUNTIF(H11:H30,"外")-COUNTIF(H11:H30,"休")-COUNTIF(H11:H30,"集")</f>
        <v>0</v>
      </c>
      <c r="I31" s="26">
        <f t="shared" si="12"/>
        <v>0</v>
      </c>
      <c r="J31" s="26">
        <f t="shared" si="12"/>
        <v>0</v>
      </c>
      <c r="K31" s="26">
        <f t="shared" si="12"/>
        <v>0</v>
      </c>
      <c r="L31" s="26">
        <f t="shared" si="12"/>
        <v>0</v>
      </c>
      <c r="M31" s="26">
        <f t="shared" si="12"/>
        <v>0</v>
      </c>
      <c r="N31" s="26">
        <f t="shared" si="12"/>
        <v>0</v>
      </c>
      <c r="O31" s="26">
        <f t="shared" si="12"/>
        <v>0</v>
      </c>
      <c r="P31" s="27">
        <f t="shared" si="12"/>
        <v>0</v>
      </c>
      <c r="Q31" s="27">
        <f t="shared" si="12"/>
        <v>0</v>
      </c>
      <c r="R31" s="27">
        <f t="shared" si="12"/>
        <v>0</v>
      </c>
      <c r="S31" s="27">
        <f t="shared" si="12"/>
        <v>0</v>
      </c>
      <c r="T31" s="27">
        <f t="shared" si="12"/>
        <v>0</v>
      </c>
      <c r="U31" s="27">
        <f t="shared" si="12"/>
        <v>0</v>
      </c>
      <c r="V31" s="27">
        <f t="shared" si="12"/>
        <v>0</v>
      </c>
      <c r="W31" s="27">
        <f t="shared" si="12"/>
        <v>0</v>
      </c>
      <c r="X31" s="27">
        <f t="shared" si="12"/>
        <v>0</v>
      </c>
      <c r="Y31" s="27">
        <f t="shared" si="12"/>
        <v>0</v>
      </c>
      <c r="Z31" s="27">
        <f t="shared" si="12"/>
        <v>0</v>
      </c>
      <c r="AA31" s="27">
        <f t="shared" si="12"/>
        <v>0</v>
      </c>
      <c r="AB31" s="27">
        <f t="shared" si="12"/>
        <v>0</v>
      </c>
      <c r="AC31" s="27">
        <f t="shared" si="12"/>
        <v>0</v>
      </c>
      <c r="AD31" s="27">
        <f t="shared" si="12"/>
        <v>0</v>
      </c>
      <c r="AE31" s="27">
        <f t="shared" si="12"/>
        <v>0</v>
      </c>
      <c r="AF31" s="27">
        <f t="shared" si="12"/>
        <v>0</v>
      </c>
      <c r="AG31" s="27">
        <f t="shared" si="12"/>
        <v>0</v>
      </c>
      <c r="AH31" s="27">
        <f t="shared" si="12"/>
        <v>0</v>
      </c>
      <c r="AI31" s="28">
        <f t="shared" si="12"/>
        <v>0</v>
      </c>
      <c r="AJ31" s="68">
        <f t="shared" si="12"/>
        <v>0</v>
      </c>
      <c r="AK31" s="68">
        <f t="shared" si="12"/>
        <v>0</v>
      </c>
      <c r="AL31" s="71"/>
      <c r="AR31" s="354"/>
      <c r="AS31" s="378" t="str">
        <f ca="1">IF(AS29="","",IFERROR(INDEX(INDIRECT("$B$" &amp; AS29+11 &amp;  ":$F$31"),MATCH("FW2",INDIRECT("$B$" &amp; AS29+11 &amp; ":$B$31"),0),2),""))</f>
        <v/>
      </c>
      <c r="AT31" s="379"/>
      <c r="AU31" s="539" t="str">
        <f ca="1">IF(AS29="","",IFERROR(INDEX(INDIRECT("$B$" &amp; AS29+11 &amp;  ":$F$31"),MATCH("FW2",INDIRECT("$B$" &amp; AS29+11 &amp; ":$B$31"),0),5),""))</f>
        <v/>
      </c>
      <c r="AV31" s="541"/>
      <c r="AW31" s="543">
        <f>IF(90000&lt;=AV31,90000,AV31)</f>
        <v>0</v>
      </c>
      <c r="AX31" s="421"/>
      <c r="AY31" s="445">
        <f>IF(10000&lt;=AX31,10000,AX31)</f>
        <v>0</v>
      </c>
      <c r="AZ31" s="447"/>
      <c r="BA31" s="439"/>
      <c r="BB31" s="447"/>
      <c r="BC31" s="476"/>
      <c r="BD31" s="478"/>
      <c r="BE31" s="463"/>
      <c r="BF31" s="441"/>
      <c r="BG31" s="443"/>
    </row>
    <row r="32" spans="1:84" ht="18" customHeight="1" thickBot="1">
      <c r="A32" s="306" t="s">
        <v>33</v>
      </c>
      <c r="B32" s="304"/>
      <c r="C32" s="304"/>
      <c r="D32" s="304"/>
      <c r="E32" s="304"/>
      <c r="F32" s="305"/>
      <c r="G32" s="29">
        <f>IF(AND(G50&gt;=3,G31&gt;=5),1,0)+IF(AND(G50&gt;=2,G31&gt;=3),1,0)+IF(AND(G50&gt;=1,G31&gt;=1),1,0)</f>
        <v>0</v>
      </c>
      <c r="H32" s="29">
        <f t="shared" ref="H32:AK32" si="13">IF(AND(H50&gt;=3,H31&gt;=5),1,0)+IF(AND(H50&gt;=2,H31&gt;=3),1,0)++IF(AND(H50&gt;=1,H31&gt;=1),1,0)</f>
        <v>0</v>
      </c>
      <c r="I32" s="29">
        <f t="shared" si="13"/>
        <v>0</v>
      </c>
      <c r="J32" s="29">
        <f t="shared" si="13"/>
        <v>0</v>
      </c>
      <c r="K32" s="29">
        <f t="shared" si="13"/>
        <v>0</v>
      </c>
      <c r="L32" s="29">
        <f t="shared" si="13"/>
        <v>0</v>
      </c>
      <c r="M32" s="29">
        <f t="shared" si="13"/>
        <v>0</v>
      </c>
      <c r="N32" s="29">
        <f t="shared" si="13"/>
        <v>0</v>
      </c>
      <c r="O32" s="29">
        <f t="shared" si="13"/>
        <v>0</v>
      </c>
      <c r="P32" s="28">
        <f t="shared" si="13"/>
        <v>0</v>
      </c>
      <c r="Q32" s="28">
        <f t="shared" si="13"/>
        <v>0</v>
      </c>
      <c r="R32" s="28">
        <f t="shared" si="13"/>
        <v>0</v>
      </c>
      <c r="S32" s="28">
        <f t="shared" si="13"/>
        <v>0</v>
      </c>
      <c r="T32" s="28">
        <f t="shared" si="13"/>
        <v>0</v>
      </c>
      <c r="U32" s="28">
        <f t="shared" si="13"/>
        <v>0</v>
      </c>
      <c r="V32" s="28">
        <f t="shared" si="13"/>
        <v>0</v>
      </c>
      <c r="W32" s="28">
        <f t="shared" si="13"/>
        <v>0</v>
      </c>
      <c r="X32" s="28">
        <f t="shared" si="13"/>
        <v>0</v>
      </c>
      <c r="Y32" s="28">
        <f t="shared" si="13"/>
        <v>0</v>
      </c>
      <c r="Z32" s="28">
        <f t="shared" si="13"/>
        <v>0</v>
      </c>
      <c r="AA32" s="28">
        <f t="shared" si="13"/>
        <v>0</v>
      </c>
      <c r="AB32" s="28">
        <f t="shared" si="13"/>
        <v>0</v>
      </c>
      <c r="AC32" s="28">
        <f t="shared" si="13"/>
        <v>0</v>
      </c>
      <c r="AD32" s="28">
        <f t="shared" si="13"/>
        <v>0</v>
      </c>
      <c r="AE32" s="28">
        <f t="shared" si="13"/>
        <v>0</v>
      </c>
      <c r="AF32" s="28">
        <f t="shared" si="13"/>
        <v>0</v>
      </c>
      <c r="AG32" s="28">
        <f t="shared" si="13"/>
        <v>0</v>
      </c>
      <c r="AH32" s="28">
        <f t="shared" si="13"/>
        <v>0</v>
      </c>
      <c r="AI32" s="28">
        <f t="shared" si="13"/>
        <v>0</v>
      </c>
      <c r="AJ32" s="68">
        <f t="shared" si="13"/>
        <v>0</v>
      </c>
      <c r="AK32" s="68">
        <f t="shared" si="13"/>
        <v>0</v>
      </c>
      <c r="AL32" s="71"/>
      <c r="AP32" s="10"/>
      <c r="AQ32" s="10"/>
      <c r="AR32" s="354"/>
      <c r="AS32" s="378"/>
      <c r="AT32" s="380"/>
      <c r="AU32" s="540"/>
      <c r="AV32" s="535"/>
      <c r="AW32" s="543"/>
      <c r="AX32" s="421"/>
      <c r="AY32" s="445"/>
      <c r="AZ32" s="447"/>
      <c r="BA32" s="439"/>
      <c r="BB32" s="447"/>
      <c r="BC32" s="476"/>
      <c r="BD32" s="478"/>
      <c r="BE32" s="463"/>
      <c r="BF32" s="441"/>
      <c r="BG32" s="443"/>
    </row>
    <row r="33" spans="1:84" ht="16.5" customHeight="1" thickBot="1">
      <c r="A33" s="306" t="s">
        <v>34</v>
      </c>
      <c r="B33" s="304"/>
      <c r="C33" s="304"/>
      <c r="D33" s="304"/>
      <c r="E33" s="304"/>
      <c r="F33" s="305"/>
      <c r="G33" s="30"/>
      <c r="H33" s="30"/>
      <c r="I33" s="30"/>
      <c r="J33" s="30"/>
      <c r="K33" s="30"/>
      <c r="L33" s="30"/>
      <c r="M33" s="30"/>
      <c r="N33" s="30"/>
      <c r="O33" s="30"/>
      <c r="P33" s="31"/>
      <c r="Q33" s="31"/>
      <c r="R33" s="31"/>
      <c r="S33" s="31"/>
      <c r="T33" s="31"/>
      <c r="U33" s="31"/>
      <c r="V33" s="31"/>
      <c r="W33" s="31"/>
      <c r="X33" s="31"/>
      <c r="Y33" s="31"/>
      <c r="Z33" s="31"/>
      <c r="AA33" s="31"/>
      <c r="AB33" s="31"/>
      <c r="AC33" s="31"/>
      <c r="AD33" s="31"/>
      <c r="AE33" s="31"/>
      <c r="AF33" s="31"/>
      <c r="AG33" s="31"/>
      <c r="AH33" s="31"/>
      <c r="AI33" s="31"/>
      <c r="AJ33" s="69"/>
      <c r="AK33" s="69"/>
      <c r="AL33" s="71"/>
      <c r="AP33" s="10"/>
      <c r="AQ33" s="10"/>
      <c r="AR33" s="354"/>
      <c r="AS33" s="378" t="str">
        <f ca="1">IF(AS31="","",IFERROR(INDEX(INDIRECT("$B$" &amp; AS31+11 &amp;  ":$F$31"),MATCH("FW2",INDIRECT("$B$" &amp; AS31+11 &amp; ":$B$31"),0),2),""))</f>
        <v/>
      </c>
      <c r="AT33" s="379"/>
      <c r="AU33" s="542" t="str">
        <f ca="1">IF(AS31="","",IFERROR(INDEX(INDIRECT("$B$" &amp; AS31+11 &amp;  ":$F$31"),MATCH("FW2",INDIRECT("$B$" &amp; AS31+11 &amp; ":$B$31"),0),5),""))</f>
        <v/>
      </c>
      <c r="AV33" s="541"/>
      <c r="AW33" s="543">
        <f>IF(90000&lt;=AV33,90000,AV33)</f>
        <v>0</v>
      </c>
      <c r="AX33" s="421"/>
      <c r="AY33" s="445">
        <f>IF(10000&lt;=AX33,10000,AX33)</f>
        <v>0</v>
      </c>
      <c r="AZ33" s="447"/>
      <c r="BA33" s="439"/>
      <c r="BB33" s="447"/>
      <c r="BC33" s="476"/>
      <c r="BD33" s="478"/>
      <c r="BE33" s="463"/>
      <c r="BF33" s="441"/>
      <c r="BG33" s="443"/>
    </row>
    <row r="34" spans="1:84" ht="16.5" customHeight="1" thickBot="1">
      <c r="AO34" s="32"/>
      <c r="AP34" s="10"/>
      <c r="AQ34" s="10"/>
      <c r="AR34" s="354"/>
      <c r="AS34" s="378"/>
      <c r="AT34" s="380"/>
      <c r="AU34" s="533"/>
      <c r="AV34" s="535"/>
      <c r="AW34" s="543"/>
      <c r="AX34" s="421"/>
      <c r="AY34" s="445"/>
      <c r="AZ34" s="447"/>
      <c r="BA34" s="439"/>
      <c r="BB34" s="447"/>
      <c r="BC34" s="476"/>
      <c r="BD34" s="478"/>
      <c r="BE34" s="463"/>
      <c r="BF34" s="441"/>
      <c r="BG34" s="443"/>
      <c r="CB34" s="4"/>
      <c r="CC34" s="4"/>
      <c r="CD34" s="4"/>
      <c r="CE34" s="4"/>
      <c r="CF34" s="4"/>
    </row>
    <row r="35" spans="1:84" ht="20.100000000000001" customHeight="1">
      <c r="A35" s="362" t="s">
        <v>4</v>
      </c>
      <c r="B35" s="363"/>
      <c r="C35" s="366" t="s">
        <v>5</v>
      </c>
      <c r="D35" s="367"/>
      <c r="E35" s="301" t="s">
        <v>110</v>
      </c>
      <c r="F35" s="370" t="s">
        <v>7</v>
      </c>
      <c r="G35" s="372" t="s">
        <v>35</v>
      </c>
      <c r="H35" s="373"/>
      <c r="I35" s="373"/>
      <c r="J35" s="373"/>
      <c r="K35" s="373"/>
      <c r="L35" s="373"/>
      <c r="M35" s="373"/>
      <c r="N35" s="373"/>
      <c r="O35" s="373"/>
      <c r="P35" s="373"/>
      <c r="Q35" s="373"/>
      <c r="R35" s="373"/>
      <c r="S35" s="373"/>
      <c r="T35" s="373"/>
      <c r="U35" s="373"/>
      <c r="V35" s="373"/>
      <c r="W35" s="373"/>
      <c r="X35" s="373"/>
      <c r="Y35" s="373"/>
      <c r="Z35" s="373"/>
      <c r="AA35" s="373"/>
      <c r="AB35" s="373"/>
      <c r="AC35" s="373"/>
      <c r="AD35" s="373"/>
      <c r="AE35" s="373"/>
      <c r="AF35" s="373"/>
      <c r="AG35" s="373"/>
      <c r="AH35" s="373"/>
      <c r="AI35" s="373"/>
      <c r="AJ35" s="373"/>
      <c r="AK35" s="374"/>
      <c r="AL35" s="33" t="s">
        <v>36</v>
      </c>
      <c r="AM35" s="34" t="s">
        <v>37</v>
      </c>
      <c r="AN35" s="34" t="s">
        <v>38</v>
      </c>
      <c r="AO35" s="35" t="s">
        <v>39</v>
      </c>
      <c r="AR35" s="354"/>
      <c r="AS35" s="378" t="str">
        <f ca="1">IF(AS33="","",IFERROR(INDEX(INDIRECT("$B$" &amp; AS33+11 &amp;  ":$F$31"),MATCH("FW2",INDIRECT("$B$" &amp; AS33+11 &amp; ":$B$31"),0),2),""))</f>
        <v/>
      </c>
      <c r="AT35" s="379"/>
      <c r="AU35" s="542" t="str">
        <f ca="1">IF(AS33="","",IFERROR(INDEX(INDIRECT("$B$" &amp; AS33+11 &amp;  ":$F$31"),MATCH("FW2",INDIRECT("$B$" &amp; AS33+11 &amp; ":$B$31"),0),5),""))</f>
        <v/>
      </c>
      <c r="AV35" s="541"/>
      <c r="AW35" s="543">
        <f>IF(90000&lt;=AV35,90000,AV35)</f>
        <v>0</v>
      </c>
      <c r="AX35" s="421"/>
      <c r="AY35" s="445">
        <f>IF(10000&lt;=AX35,10000,AX35)</f>
        <v>0</v>
      </c>
      <c r="AZ35" s="447"/>
      <c r="BA35" s="439"/>
      <c r="BB35" s="447"/>
      <c r="BC35" s="476"/>
      <c r="BD35" s="478"/>
      <c r="BE35" s="463"/>
      <c r="BF35" s="441"/>
      <c r="BG35" s="443"/>
      <c r="CB35" s="4"/>
      <c r="CC35" s="4"/>
      <c r="CD35" s="4"/>
      <c r="CE35" s="4"/>
      <c r="CF35" s="4"/>
    </row>
    <row r="36" spans="1:84" ht="20.100000000000001" customHeight="1">
      <c r="A36" s="364"/>
      <c r="B36" s="365"/>
      <c r="C36" s="368"/>
      <c r="D36" s="369"/>
      <c r="E36" s="302"/>
      <c r="F36" s="371"/>
      <c r="G36" s="36">
        <f>日付!B11</f>
        <v>45992</v>
      </c>
      <c r="H36" s="36">
        <f>日付!C11</f>
        <v>45993</v>
      </c>
      <c r="I36" s="36">
        <f>日付!D11</f>
        <v>45994</v>
      </c>
      <c r="J36" s="36">
        <f>日付!E11</f>
        <v>45995</v>
      </c>
      <c r="K36" s="36">
        <f>日付!F11</f>
        <v>45996</v>
      </c>
      <c r="L36" s="36">
        <f>日付!G11</f>
        <v>45997</v>
      </c>
      <c r="M36" s="36">
        <f>日付!H11</f>
        <v>45998</v>
      </c>
      <c r="N36" s="36">
        <f>日付!I11</f>
        <v>45999</v>
      </c>
      <c r="O36" s="36">
        <f>日付!J11</f>
        <v>46000</v>
      </c>
      <c r="P36" s="36">
        <f>日付!K11</f>
        <v>46001</v>
      </c>
      <c r="Q36" s="36">
        <f>日付!L11</f>
        <v>46002</v>
      </c>
      <c r="R36" s="36">
        <f>日付!M11</f>
        <v>46003</v>
      </c>
      <c r="S36" s="36">
        <f>日付!N11</f>
        <v>46004</v>
      </c>
      <c r="T36" s="36">
        <f>日付!O11</f>
        <v>46005</v>
      </c>
      <c r="U36" s="36">
        <f>日付!P11</f>
        <v>46006</v>
      </c>
      <c r="V36" s="36">
        <f>日付!Q11</f>
        <v>46007</v>
      </c>
      <c r="W36" s="36">
        <f>日付!R11</f>
        <v>46008</v>
      </c>
      <c r="X36" s="36">
        <f>日付!S11</f>
        <v>46009</v>
      </c>
      <c r="Y36" s="36">
        <f>日付!T11</f>
        <v>46010</v>
      </c>
      <c r="Z36" s="36">
        <f>日付!U11</f>
        <v>46011</v>
      </c>
      <c r="AA36" s="36">
        <f>日付!V11</f>
        <v>46012</v>
      </c>
      <c r="AB36" s="36">
        <f>日付!W11</f>
        <v>46013</v>
      </c>
      <c r="AC36" s="36">
        <f>日付!X11</f>
        <v>46014</v>
      </c>
      <c r="AD36" s="36">
        <f>日付!Y11</f>
        <v>46015</v>
      </c>
      <c r="AE36" s="36">
        <f>日付!Z11</f>
        <v>46016</v>
      </c>
      <c r="AF36" s="36">
        <f>日付!AA11</f>
        <v>46017</v>
      </c>
      <c r="AG36" s="36">
        <f>日付!AB11</f>
        <v>46018</v>
      </c>
      <c r="AH36" s="36">
        <f>日付!AC11</f>
        <v>46019</v>
      </c>
      <c r="AI36" s="36">
        <f>日付!AD11</f>
        <v>46020</v>
      </c>
      <c r="AJ36" s="36">
        <f>日付!AE11</f>
        <v>46021</v>
      </c>
      <c r="AK36" s="36">
        <f>日付!AF11</f>
        <v>46022</v>
      </c>
      <c r="AL36" s="375" t="s">
        <v>40</v>
      </c>
      <c r="AM36" s="307" t="s">
        <v>41</v>
      </c>
      <c r="AN36" s="310">
        <f>COUNTIF($G$32:$AK$32,1)+COUNTIF($G$32:$AK$32,2)+COUNTIF($G$32:$AK$32,3)</f>
        <v>0</v>
      </c>
      <c r="AO36" s="313">
        <f>AN36+【11月】月集計表!AO36</f>
        <v>0</v>
      </c>
      <c r="AR36" s="354"/>
      <c r="AS36" s="378"/>
      <c r="AT36" s="380"/>
      <c r="AU36" s="533"/>
      <c r="AV36" s="535"/>
      <c r="AW36" s="543"/>
      <c r="AX36" s="421"/>
      <c r="AY36" s="445"/>
      <c r="AZ36" s="447"/>
      <c r="BA36" s="439"/>
      <c r="BB36" s="447"/>
      <c r="BC36" s="476"/>
      <c r="BD36" s="478"/>
      <c r="BE36" s="463"/>
      <c r="BF36" s="441"/>
      <c r="BG36" s="443"/>
      <c r="CB36" s="4"/>
      <c r="CC36" s="4"/>
      <c r="CD36" s="4"/>
      <c r="CE36" s="4"/>
      <c r="CF36" s="4"/>
    </row>
    <row r="37" spans="1:84" ht="16.5" customHeight="1">
      <c r="A37" s="316" t="s">
        <v>42</v>
      </c>
      <c r="B37" s="317"/>
      <c r="C37" s="322">
        <v>1</v>
      </c>
      <c r="D37" s="323"/>
      <c r="E37" s="60"/>
      <c r="F37" s="37"/>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76"/>
      <c r="AM37" s="308"/>
      <c r="AN37" s="311"/>
      <c r="AO37" s="314"/>
      <c r="AR37" s="354"/>
      <c r="AS37" s="378" t="str">
        <f ca="1">IF(AS35="","",IFERROR(INDEX(INDIRECT("$B$" &amp; AS35+11 &amp;  ":$F$31"),MATCH("FW2",INDIRECT("$B$" &amp; AS35+11 &amp; ":$B$31"),0),2),""))</f>
        <v/>
      </c>
      <c r="AT37" s="379"/>
      <c r="AU37" s="542" t="str">
        <f ca="1">IF(AS35="","",IFERROR(INDEX(INDIRECT("$B$" &amp; AS35+11 &amp;  ":$F$31"),MATCH("FW2",INDIRECT("$B$" &amp; AS35+11 &amp; ":$B$31"),0),5),""))</f>
        <v/>
      </c>
      <c r="AV37" s="541"/>
      <c r="AW37" s="543">
        <f>IF(90000&lt;=AV37,90000,AV37)</f>
        <v>0</v>
      </c>
      <c r="AX37" s="421"/>
      <c r="AY37" s="445">
        <f>IF(10000&lt;=AX37,10000,AX37)</f>
        <v>0</v>
      </c>
      <c r="AZ37" s="447"/>
      <c r="BA37" s="439"/>
      <c r="BB37" s="447"/>
      <c r="BC37" s="476"/>
      <c r="BD37" s="478"/>
      <c r="BE37" s="463"/>
      <c r="BF37" s="441"/>
      <c r="BG37" s="443"/>
      <c r="CB37" s="4"/>
      <c r="CC37" s="4"/>
      <c r="CD37" s="4"/>
      <c r="CE37" s="4"/>
      <c r="CF37" s="4"/>
    </row>
    <row r="38" spans="1:84" ht="16.5" customHeight="1" thickBot="1">
      <c r="A38" s="318"/>
      <c r="B38" s="319"/>
      <c r="C38" s="324">
        <v>2</v>
      </c>
      <c r="D38" s="325"/>
      <c r="E38" s="61"/>
      <c r="F38" s="18"/>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76"/>
      <c r="AM38" s="309"/>
      <c r="AN38" s="312"/>
      <c r="AO38" s="315"/>
      <c r="AR38" s="355"/>
      <c r="AS38" s="382"/>
      <c r="AT38" s="383"/>
      <c r="AU38" s="546"/>
      <c r="AV38" s="547"/>
      <c r="AW38" s="549"/>
      <c r="AX38" s="453"/>
      <c r="AY38" s="454"/>
      <c r="AZ38" s="451"/>
      <c r="BA38" s="452"/>
      <c r="BB38" s="451"/>
      <c r="BC38" s="481"/>
      <c r="BD38" s="480"/>
      <c r="BE38" s="473"/>
      <c r="BF38" s="456"/>
      <c r="BG38" s="457"/>
      <c r="CB38" s="4"/>
      <c r="CC38" s="4"/>
      <c r="CD38" s="4"/>
      <c r="CE38" s="4"/>
      <c r="CF38" s="4"/>
    </row>
    <row r="39" spans="1:84" ht="16.5" customHeight="1">
      <c r="A39" s="318"/>
      <c r="B39" s="319"/>
      <c r="C39" s="324">
        <v>3</v>
      </c>
      <c r="D39" s="325"/>
      <c r="E39" s="61"/>
      <c r="F39" s="18"/>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76"/>
      <c r="AM39" s="307" t="s">
        <v>44</v>
      </c>
      <c r="AN39" s="310">
        <f>COUNTIF($G$32:$AK$32,2)+COUNTIF($G$32:$AK$32,3)</f>
        <v>0</v>
      </c>
      <c r="AO39" s="313">
        <f>AN39+【11月】月集計表!AO39</f>
        <v>0</v>
      </c>
      <c r="AR39" s="353" t="s">
        <v>136</v>
      </c>
      <c r="AS39" s="356" t="str">
        <f>IFERROR(INDEX($B$11:$F$31,MATCH("FW3",$B$11:$B$31,0),2),"")</f>
        <v/>
      </c>
      <c r="AT39" s="358"/>
      <c r="AU39" s="532" t="str">
        <f>IFERROR(INDEX($B$11:$F$31,MATCH("FW3",$B$11:$B$31,0),5),"")</f>
        <v/>
      </c>
      <c r="AV39" s="545"/>
      <c r="AW39" s="550">
        <f>IF(90000&lt;=AV39,90000,AV39)</f>
        <v>0</v>
      </c>
      <c r="AX39" s="417"/>
      <c r="AY39" s="444">
        <f>IF(10000&lt;=AX39,10000,AX39)</f>
        <v>0</v>
      </c>
      <c r="AZ39" s="446"/>
      <c r="BA39" s="438"/>
      <c r="BB39" s="446"/>
      <c r="BC39" s="482"/>
      <c r="BD39" s="477"/>
      <c r="BE39" s="462"/>
      <c r="BF39" s="440"/>
      <c r="BG39" s="442"/>
      <c r="CB39" s="4"/>
      <c r="CC39" s="4"/>
      <c r="CD39" s="4"/>
      <c r="CE39" s="4"/>
      <c r="CF39" s="4"/>
    </row>
    <row r="40" spans="1:84" ht="16.5" customHeight="1">
      <c r="A40" s="318"/>
      <c r="B40" s="319"/>
      <c r="C40" s="324">
        <v>4</v>
      </c>
      <c r="D40" s="325"/>
      <c r="E40" s="61"/>
      <c r="F40" s="22"/>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376"/>
      <c r="AM40" s="308"/>
      <c r="AN40" s="311"/>
      <c r="AO40" s="528"/>
      <c r="AR40" s="354"/>
      <c r="AS40" s="357"/>
      <c r="AT40" s="359"/>
      <c r="AU40" s="533"/>
      <c r="AV40" s="535"/>
      <c r="AW40" s="543"/>
      <c r="AX40" s="421"/>
      <c r="AY40" s="445"/>
      <c r="AZ40" s="447"/>
      <c r="BA40" s="439"/>
      <c r="BB40" s="447"/>
      <c r="BC40" s="476"/>
      <c r="BD40" s="478"/>
      <c r="BE40" s="463"/>
      <c r="BF40" s="441"/>
      <c r="BG40" s="443"/>
      <c r="CB40" s="4"/>
      <c r="CC40" s="4"/>
      <c r="CD40" s="4"/>
      <c r="CE40" s="4"/>
      <c r="CF40" s="4"/>
    </row>
    <row r="41" spans="1:84" ht="16.5" customHeight="1">
      <c r="A41" s="318"/>
      <c r="B41" s="319"/>
      <c r="C41" s="324">
        <v>5</v>
      </c>
      <c r="D41" s="325"/>
      <c r="E41" s="61"/>
      <c r="F41" s="22"/>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376"/>
      <c r="AM41" s="309"/>
      <c r="AN41" s="312"/>
      <c r="AO41" s="529"/>
      <c r="AR41" s="354"/>
      <c r="AS41" s="378" t="str">
        <f ca="1">IF(AS39="","",IFERROR(INDEX(INDIRECT("$B$" &amp; AS39+11 &amp;  ":$F$31"),MATCH("FW3",INDIRECT("$B$" &amp; AS39+11 &amp; ":$B$31"),0),2),""))</f>
        <v/>
      </c>
      <c r="AT41" s="379"/>
      <c r="AU41" s="539" t="str">
        <f ca="1">IF(AS39="","",IFERROR(INDEX(INDIRECT("$B$" &amp; AS39+11 &amp;  ":$F$31"),MATCH("FW3",INDIRECT("$B$" &amp; AS39+11 &amp; ":$B$31"),0),5),""))</f>
        <v/>
      </c>
      <c r="AV41" s="541"/>
      <c r="AW41" s="543">
        <f>IF(90000&lt;=AV41,90000,AV41)</f>
        <v>0</v>
      </c>
      <c r="AX41" s="421"/>
      <c r="AY41" s="445">
        <f>IF(10000&lt;=AX41,10000,AX41)</f>
        <v>0</v>
      </c>
      <c r="AZ41" s="447"/>
      <c r="BA41" s="439"/>
      <c r="BB41" s="447"/>
      <c r="BC41" s="476"/>
      <c r="BD41" s="478"/>
      <c r="BE41" s="463"/>
      <c r="BF41" s="441"/>
      <c r="BG41" s="443"/>
      <c r="CB41" s="4"/>
      <c r="CC41" s="4"/>
      <c r="CD41" s="4"/>
      <c r="CE41" s="4"/>
      <c r="CF41" s="4"/>
    </row>
    <row r="42" spans="1:84" ht="16.5" customHeight="1">
      <c r="A42" s="318"/>
      <c r="B42" s="319"/>
      <c r="C42" s="324">
        <v>6</v>
      </c>
      <c r="D42" s="325"/>
      <c r="E42" s="61"/>
      <c r="F42" s="22"/>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376"/>
      <c r="AM42" s="307" t="s">
        <v>51</v>
      </c>
      <c r="AN42" s="310">
        <f>COUNTIF($G$32:$AK$32,3)</f>
        <v>0</v>
      </c>
      <c r="AO42" s="313">
        <f>AN42+【11月】月集計表!AO42</f>
        <v>0</v>
      </c>
      <c r="AR42" s="354"/>
      <c r="AS42" s="378"/>
      <c r="AT42" s="380"/>
      <c r="AU42" s="540"/>
      <c r="AV42" s="535"/>
      <c r="AW42" s="543"/>
      <c r="AX42" s="421"/>
      <c r="AY42" s="445"/>
      <c r="AZ42" s="447"/>
      <c r="BA42" s="439"/>
      <c r="BB42" s="447"/>
      <c r="BC42" s="476"/>
      <c r="BD42" s="478"/>
      <c r="BE42" s="463"/>
      <c r="BF42" s="441"/>
      <c r="BG42" s="443"/>
      <c r="CB42" s="4"/>
      <c r="CC42" s="4"/>
      <c r="CD42" s="4"/>
      <c r="CE42" s="4"/>
      <c r="CF42" s="4"/>
    </row>
    <row r="43" spans="1:84" ht="16.5" customHeight="1">
      <c r="A43" s="318"/>
      <c r="B43" s="319"/>
      <c r="C43" s="324">
        <v>7</v>
      </c>
      <c r="D43" s="325"/>
      <c r="E43" s="61"/>
      <c r="F43" s="22"/>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376"/>
      <c r="AM43" s="308"/>
      <c r="AN43" s="311"/>
      <c r="AO43" s="314"/>
      <c r="AR43" s="354"/>
      <c r="AS43" s="378" t="str">
        <f ca="1">IF(AS41="","",IFERROR(INDEX(INDIRECT("$B$" &amp; AS41+11 &amp;  ":$F$31"),MATCH("FW3",INDIRECT("$B$" &amp; AS41+11 &amp; ":$B$31"),0),2),""))</f>
        <v/>
      </c>
      <c r="AT43" s="379"/>
      <c r="AU43" s="542" t="str">
        <f ca="1">IF(AS41="","",IFERROR(INDEX(INDIRECT("$B$" &amp; AS41+11 &amp;  ":$F$31"),MATCH("FW3",INDIRECT("$B$" &amp; AS41+11 &amp; ":$B$31"),0),5),""))</f>
        <v/>
      </c>
      <c r="AV43" s="541"/>
      <c r="AW43" s="543">
        <f>IF(90000&lt;=AV43,90000,AV43)</f>
        <v>0</v>
      </c>
      <c r="AX43" s="421"/>
      <c r="AY43" s="445">
        <f>IF(10000&lt;=AX43,10000,AX43)</f>
        <v>0</v>
      </c>
      <c r="AZ43" s="447"/>
      <c r="BA43" s="439"/>
      <c r="BB43" s="447"/>
      <c r="BC43" s="476"/>
      <c r="BD43" s="478"/>
      <c r="BE43" s="463"/>
      <c r="BF43" s="441"/>
      <c r="BG43" s="443"/>
      <c r="CB43" s="4"/>
      <c r="CC43" s="4"/>
      <c r="CD43" s="4"/>
      <c r="CE43" s="4"/>
      <c r="CF43" s="4"/>
    </row>
    <row r="44" spans="1:84" ht="17.25" customHeight="1">
      <c r="A44" s="318"/>
      <c r="B44" s="319"/>
      <c r="C44" s="324">
        <v>8</v>
      </c>
      <c r="D44" s="325"/>
      <c r="E44" s="61"/>
      <c r="F44" s="22"/>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376"/>
      <c r="AM44" s="309"/>
      <c r="AN44" s="312"/>
      <c r="AO44" s="315"/>
      <c r="AR44" s="354"/>
      <c r="AS44" s="378"/>
      <c r="AT44" s="380"/>
      <c r="AU44" s="533"/>
      <c r="AV44" s="535"/>
      <c r="AW44" s="543"/>
      <c r="AX44" s="421"/>
      <c r="AY44" s="445"/>
      <c r="AZ44" s="447"/>
      <c r="BA44" s="439"/>
      <c r="BB44" s="447"/>
      <c r="BC44" s="476"/>
      <c r="BD44" s="478"/>
      <c r="BE44" s="463"/>
      <c r="BF44" s="441"/>
      <c r="BG44" s="443"/>
      <c r="CB44" s="4"/>
      <c r="CC44" s="4"/>
      <c r="CD44" s="4"/>
      <c r="CE44" s="4"/>
      <c r="CF44" s="4"/>
    </row>
    <row r="45" spans="1:84" ht="17.25" customHeight="1">
      <c r="A45" s="318"/>
      <c r="B45" s="319"/>
      <c r="C45" s="324">
        <v>9</v>
      </c>
      <c r="D45" s="325"/>
      <c r="E45" s="61"/>
      <c r="F45" s="22"/>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376"/>
      <c r="AM45" s="307" t="s">
        <v>52</v>
      </c>
      <c r="AN45" s="338">
        <f>SUM(AN36:AN44)</f>
        <v>0</v>
      </c>
      <c r="AO45" s="341">
        <f>SUM(AO36:AO44)</f>
        <v>0</v>
      </c>
      <c r="AR45" s="354"/>
      <c r="AS45" s="378" t="str">
        <f ca="1">IF(AS43="","",IFERROR(INDEX(INDIRECT("$B$" &amp; AS43+11 &amp;  ":$F$31"),MATCH("FW3",INDIRECT("$B$" &amp; AS43+11 &amp; ":$B$31"),0),2),""))</f>
        <v/>
      </c>
      <c r="AT45" s="379"/>
      <c r="AU45" s="542" t="str">
        <f ca="1">IF(AS43="","",IFERROR(INDEX(INDIRECT("$B$" &amp; AS43+11 &amp;  ":$F$31"),MATCH("FW3",INDIRECT("$B$" &amp; AS43+11 &amp; ":$B$31"),0),5),""))</f>
        <v/>
      </c>
      <c r="AV45" s="541"/>
      <c r="AW45" s="543">
        <f>IF(90000&lt;=AV45,90000,AV45)</f>
        <v>0</v>
      </c>
      <c r="AX45" s="421"/>
      <c r="AY45" s="445">
        <f>IF(10000&lt;=AX45,10000,AX45)</f>
        <v>0</v>
      </c>
      <c r="AZ45" s="447"/>
      <c r="BA45" s="439"/>
      <c r="BB45" s="447"/>
      <c r="BC45" s="476"/>
      <c r="BD45" s="478"/>
      <c r="BE45" s="463"/>
      <c r="BF45" s="441"/>
      <c r="BG45" s="443"/>
      <c r="CB45" s="4"/>
      <c r="CC45" s="4"/>
      <c r="CD45" s="4"/>
      <c r="CE45" s="4"/>
      <c r="CF45" s="4"/>
    </row>
    <row r="46" spans="1:84" ht="17.25" customHeight="1">
      <c r="A46" s="318"/>
      <c r="B46" s="319"/>
      <c r="C46" s="324">
        <v>10</v>
      </c>
      <c r="D46" s="325"/>
      <c r="E46" s="61"/>
      <c r="F46" s="22"/>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376"/>
      <c r="AM46" s="308"/>
      <c r="AN46" s="339"/>
      <c r="AO46" s="342"/>
      <c r="AR46" s="354"/>
      <c r="AS46" s="378"/>
      <c r="AT46" s="380"/>
      <c r="AU46" s="533"/>
      <c r="AV46" s="535"/>
      <c r="AW46" s="543"/>
      <c r="AX46" s="421"/>
      <c r="AY46" s="445"/>
      <c r="AZ46" s="447"/>
      <c r="BA46" s="439"/>
      <c r="BB46" s="447"/>
      <c r="BC46" s="476"/>
      <c r="BD46" s="478"/>
      <c r="BE46" s="463"/>
      <c r="BF46" s="441"/>
      <c r="BG46" s="443"/>
      <c r="CB46" s="4"/>
      <c r="CC46" s="4"/>
      <c r="CD46" s="4"/>
      <c r="CE46" s="4"/>
      <c r="CF46" s="4"/>
    </row>
    <row r="47" spans="1:84" ht="17.25" customHeight="1" thickBot="1">
      <c r="A47" s="318"/>
      <c r="B47" s="319"/>
      <c r="C47" s="324">
        <v>11</v>
      </c>
      <c r="D47" s="325"/>
      <c r="E47" s="61"/>
      <c r="F47" s="22"/>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377"/>
      <c r="AM47" s="337"/>
      <c r="AN47" s="340"/>
      <c r="AO47" s="343"/>
      <c r="AR47" s="354"/>
      <c r="AS47" s="378" t="str">
        <f ca="1">IF(AS45="","",IFERROR(INDEX(INDIRECT("$B$" &amp; AS45+11 &amp;  ":$F$31"),MATCH("FW3",INDIRECT("$B$" &amp; AS45+11 &amp; ":$B$31"),0),2),""))</f>
        <v/>
      </c>
      <c r="AT47" s="379"/>
      <c r="AU47" s="542" t="str">
        <f ca="1">IF(AS45="","",IFERROR(INDEX(INDIRECT("$B$" &amp; AS45+11 &amp;  ":$F$31"),MATCH("FW3",INDIRECT("$B$" &amp; AS45+11 &amp; ":$B$31"),0),5),""))</f>
        <v/>
      </c>
      <c r="AV47" s="541"/>
      <c r="AW47" s="543">
        <f>IF(90000&lt;=AV47,90000,AV47)</f>
        <v>0</v>
      </c>
      <c r="AX47" s="421"/>
      <c r="AY47" s="445">
        <f>IF(10000&lt;=AX47,10000,AX47)</f>
        <v>0</v>
      </c>
      <c r="AZ47" s="447"/>
      <c r="BA47" s="439"/>
      <c r="BB47" s="447"/>
      <c r="BC47" s="476"/>
      <c r="BD47" s="478"/>
      <c r="BE47" s="463"/>
      <c r="BF47" s="441"/>
      <c r="BG47" s="443"/>
    </row>
    <row r="48" spans="1:84" ht="17.25" customHeight="1" thickBot="1">
      <c r="A48" s="318"/>
      <c r="B48" s="319"/>
      <c r="C48" s="324">
        <v>12</v>
      </c>
      <c r="D48" s="325"/>
      <c r="E48" s="61"/>
      <c r="F48" s="22"/>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63"/>
      <c r="AM48" s="41"/>
      <c r="AN48" s="42"/>
      <c r="AO48" s="43"/>
      <c r="AP48" s="43"/>
      <c r="AQ48" s="43"/>
      <c r="AR48" s="355"/>
      <c r="AS48" s="382"/>
      <c r="AT48" s="383"/>
      <c r="AU48" s="546"/>
      <c r="AV48" s="551"/>
      <c r="AW48" s="549"/>
      <c r="AX48" s="453"/>
      <c r="AY48" s="454"/>
      <c r="AZ48" s="451"/>
      <c r="BA48" s="452"/>
      <c r="BB48" s="451"/>
      <c r="BC48" s="481"/>
      <c r="BD48" s="480"/>
      <c r="BE48" s="473"/>
      <c r="BF48" s="456"/>
      <c r="BG48" s="457"/>
    </row>
    <row r="49" spans="1:59" ht="16.5" customHeight="1">
      <c r="A49" s="318"/>
      <c r="B49" s="319"/>
      <c r="C49" s="324">
        <v>13</v>
      </c>
      <c r="D49" s="325"/>
      <c r="E49" s="62"/>
      <c r="F49" s="44"/>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c r="AJ49" s="45"/>
      <c r="AK49" s="45"/>
      <c r="AL49" s="64"/>
      <c r="AM49" s="43"/>
      <c r="AN49" s="43"/>
      <c r="AO49" s="43"/>
      <c r="AP49" s="43"/>
      <c r="AQ49" s="43"/>
      <c r="AR49" s="523" t="s">
        <v>199</v>
      </c>
      <c r="AS49" s="356" t="str">
        <f>IFERROR(INDEX($B$11:$F$31,MATCH("多能工",$B$11:$B$31,0),2),"")</f>
        <v/>
      </c>
      <c r="AT49" s="379"/>
      <c r="AU49" s="381" t="str">
        <f>IFERROR(INDEX($B$11:$F$31,MATCH("多能工",$B$11:$B$31,0),5),"")</f>
        <v/>
      </c>
      <c r="AV49" s="552"/>
      <c r="AW49" s="445">
        <f>IF(90000&lt;=AV49,90000,AV49)</f>
        <v>0</v>
      </c>
      <c r="AX49" s="447"/>
      <c r="AY49" s="439"/>
      <c r="AZ49" s="447"/>
      <c r="BA49" s="439"/>
      <c r="BB49" s="447"/>
      <c r="BC49" s="476"/>
      <c r="BD49" s="439"/>
      <c r="BE49" s="441"/>
      <c r="BF49" s="462"/>
      <c r="BG49" s="443"/>
    </row>
    <row r="50" spans="1:59" ht="16.5" customHeight="1" thickBot="1">
      <c r="A50" s="320"/>
      <c r="B50" s="321"/>
      <c r="C50" s="326" t="s">
        <v>53</v>
      </c>
      <c r="D50" s="327"/>
      <c r="E50" s="327"/>
      <c r="F50" s="328"/>
      <c r="G50" s="46">
        <f>COUNTIF(G37:G49,"出")</f>
        <v>0</v>
      </c>
      <c r="H50" s="46">
        <f t="shared" ref="H50:AK50" si="14">COUNTIF(H37:H49,"出")</f>
        <v>0</v>
      </c>
      <c r="I50" s="46">
        <f t="shared" si="14"/>
        <v>0</v>
      </c>
      <c r="J50" s="46">
        <f t="shared" si="14"/>
        <v>0</v>
      </c>
      <c r="K50" s="46">
        <f t="shared" si="14"/>
        <v>0</v>
      </c>
      <c r="L50" s="46">
        <f t="shared" si="14"/>
        <v>0</v>
      </c>
      <c r="M50" s="46">
        <f t="shared" si="14"/>
        <v>0</v>
      </c>
      <c r="N50" s="46">
        <f t="shared" si="14"/>
        <v>0</v>
      </c>
      <c r="O50" s="46">
        <f t="shared" si="14"/>
        <v>0</v>
      </c>
      <c r="P50" s="46">
        <f t="shared" si="14"/>
        <v>0</v>
      </c>
      <c r="Q50" s="46">
        <f t="shared" si="14"/>
        <v>0</v>
      </c>
      <c r="R50" s="46">
        <f t="shared" si="14"/>
        <v>0</v>
      </c>
      <c r="S50" s="46">
        <f t="shared" si="14"/>
        <v>0</v>
      </c>
      <c r="T50" s="46">
        <f t="shared" si="14"/>
        <v>0</v>
      </c>
      <c r="U50" s="46">
        <f t="shared" si="14"/>
        <v>0</v>
      </c>
      <c r="V50" s="46">
        <f t="shared" si="14"/>
        <v>0</v>
      </c>
      <c r="W50" s="46">
        <f t="shared" si="14"/>
        <v>0</v>
      </c>
      <c r="X50" s="46">
        <f t="shared" si="14"/>
        <v>0</v>
      </c>
      <c r="Y50" s="46">
        <f t="shared" si="14"/>
        <v>0</v>
      </c>
      <c r="Z50" s="46">
        <f t="shared" si="14"/>
        <v>0</v>
      </c>
      <c r="AA50" s="46">
        <f t="shared" si="14"/>
        <v>0</v>
      </c>
      <c r="AB50" s="46">
        <f t="shared" si="14"/>
        <v>0</v>
      </c>
      <c r="AC50" s="46">
        <f t="shared" si="14"/>
        <v>0</v>
      </c>
      <c r="AD50" s="46">
        <f t="shared" si="14"/>
        <v>0</v>
      </c>
      <c r="AE50" s="46">
        <f t="shared" si="14"/>
        <v>0</v>
      </c>
      <c r="AF50" s="46">
        <f t="shared" si="14"/>
        <v>0</v>
      </c>
      <c r="AG50" s="46">
        <f t="shared" si="14"/>
        <v>0</v>
      </c>
      <c r="AH50" s="46">
        <f t="shared" si="14"/>
        <v>0</v>
      </c>
      <c r="AI50" s="46">
        <f t="shared" si="14"/>
        <v>0</v>
      </c>
      <c r="AJ50" s="46">
        <f t="shared" si="14"/>
        <v>0</v>
      </c>
      <c r="AK50" s="46">
        <f t="shared" si="14"/>
        <v>0</v>
      </c>
      <c r="AL50" s="64"/>
      <c r="AM50" s="43"/>
      <c r="AN50" s="43"/>
      <c r="AO50" s="43"/>
      <c r="AP50" s="43"/>
      <c r="AQ50" s="43"/>
      <c r="AR50" s="524"/>
      <c r="AS50" s="357"/>
      <c r="AT50" s="380"/>
      <c r="AU50" s="361"/>
      <c r="AV50" s="418"/>
      <c r="AW50" s="445"/>
      <c r="AX50" s="447"/>
      <c r="AY50" s="439"/>
      <c r="AZ50" s="447"/>
      <c r="BA50" s="439"/>
      <c r="BB50" s="447"/>
      <c r="BC50" s="476"/>
      <c r="BD50" s="439"/>
      <c r="BE50" s="441"/>
      <c r="BF50" s="463"/>
      <c r="BG50" s="443"/>
    </row>
    <row r="51" spans="1:59" ht="16.5" customHeight="1">
      <c r="AL51" s="43"/>
      <c r="AM51" s="43"/>
      <c r="AN51" s="43"/>
      <c r="AO51" s="43"/>
      <c r="AP51" s="10"/>
      <c r="AQ51" s="10"/>
      <c r="AR51" s="524"/>
      <c r="AS51" s="378" t="str">
        <f ca="1">IF(AS49="","",IFERROR(INDEX(INDIRECT("$B$" &amp; AS49+11 &amp;  ":$F$31"),MATCH("多能工",INDIRECT("$B$" &amp; AS49+11 &amp; ":$B$31"),0),2),""))</f>
        <v/>
      </c>
      <c r="AT51" s="379"/>
      <c r="AU51" s="381" t="str">
        <f ca="1">IF(AS49="","",IFERROR(INDEX(INDIRECT("$B$" &amp; AS49+11 &amp;  ":$F$31"),MATCH("多能工",INDIRECT("$B$" &amp; AS49+11 &amp; ":$B$31"),0),5),""))</f>
        <v/>
      </c>
      <c r="AV51" s="421"/>
      <c r="AW51" s="445">
        <f>IF(90000&lt;=AV51,90000,AV51)</f>
        <v>0</v>
      </c>
      <c r="AX51" s="447"/>
      <c r="AY51" s="439"/>
      <c r="AZ51" s="447"/>
      <c r="BA51" s="439"/>
      <c r="BB51" s="447"/>
      <c r="BC51" s="476"/>
      <c r="BD51" s="439"/>
      <c r="BE51" s="441"/>
      <c r="BF51" s="463"/>
      <c r="BG51" s="443"/>
    </row>
    <row r="52" spans="1:59" ht="16.5" customHeight="1">
      <c r="A52" s="344" t="s">
        <v>54</v>
      </c>
      <c r="B52" s="345"/>
      <c r="C52" s="345"/>
      <c r="D52" s="345"/>
      <c r="E52" s="346"/>
      <c r="F52" s="47" t="s">
        <v>55</v>
      </c>
      <c r="G52" s="48" t="s">
        <v>31</v>
      </c>
      <c r="H52" s="48" t="s">
        <v>29</v>
      </c>
      <c r="I52" s="48" t="s">
        <v>30</v>
      </c>
      <c r="J52" s="48" t="s">
        <v>56</v>
      </c>
      <c r="K52" s="48" t="s">
        <v>57</v>
      </c>
      <c r="L52" s="48" t="s">
        <v>58</v>
      </c>
      <c r="M52" s="48" t="s">
        <v>59</v>
      </c>
      <c r="N52" s="48" t="s">
        <v>60</v>
      </c>
      <c r="O52" s="48" t="s">
        <v>61</v>
      </c>
      <c r="P52" s="48" t="s">
        <v>62</v>
      </c>
      <c r="Q52" s="48" t="s">
        <v>63</v>
      </c>
      <c r="R52" s="48" t="s">
        <v>64</v>
      </c>
      <c r="S52" s="48" t="s">
        <v>65</v>
      </c>
      <c r="T52" s="48" t="s">
        <v>66</v>
      </c>
      <c r="U52" s="48" t="s">
        <v>67</v>
      </c>
      <c r="V52" s="48" t="s">
        <v>68</v>
      </c>
      <c r="W52" s="330" t="s">
        <v>69</v>
      </c>
      <c r="X52" s="331"/>
      <c r="Y52" s="332"/>
      <c r="AL52" s="43"/>
      <c r="AM52" s="43"/>
      <c r="AN52" s="43"/>
      <c r="AO52" s="43"/>
      <c r="AP52" s="43"/>
      <c r="AQ52" s="43"/>
      <c r="AR52" s="524"/>
      <c r="AS52" s="378"/>
      <c r="AT52" s="380"/>
      <c r="AU52" s="361"/>
      <c r="AV52" s="418"/>
      <c r="AW52" s="445"/>
      <c r="AX52" s="447"/>
      <c r="AY52" s="439"/>
      <c r="AZ52" s="447"/>
      <c r="BA52" s="439"/>
      <c r="BB52" s="447"/>
      <c r="BC52" s="476"/>
      <c r="BD52" s="439"/>
      <c r="BE52" s="441"/>
      <c r="BF52" s="463"/>
      <c r="BG52" s="443"/>
    </row>
    <row r="53" spans="1:59" ht="16.5" customHeight="1">
      <c r="A53" s="347"/>
      <c r="B53" s="348"/>
      <c r="C53" s="348"/>
      <c r="D53" s="348"/>
      <c r="E53" s="349"/>
      <c r="F53" s="47" t="s">
        <v>70</v>
      </c>
      <c r="G53" s="49"/>
      <c r="H53" s="49"/>
      <c r="I53" s="49"/>
      <c r="J53" s="49"/>
      <c r="K53" s="49"/>
      <c r="L53" s="49"/>
      <c r="M53" s="49"/>
      <c r="N53" s="49"/>
      <c r="O53" s="49"/>
      <c r="P53" s="49"/>
      <c r="Q53" s="49"/>
      <c r="R53" s="49"/>
      <c r="S53" s="49"/>
      <c r="T53" s="49"/>
      <c r="U53" s="49"/>
      <c r="V53" s="49"/>
      <c r="W53" s="333">
        <f>SUM(G53:S53)</f>
        <v>0</v>
      </c>
      <c r="X53" s="334"/>
      <c r="Y53" s="335"/>
      <c r="AL53" s="43"/>
      <c r="AM53" s="43"/>
      <c r="AN53" s="43"/>
      <c r="AO53" s="43"/>
      <c r="AP53" s="43"/>
      <c r="AQ53" s="43"/>
      <c r="AR53" s="524"/>
      <c r="AS53" s="378" t="str">
        <f ca="1">IF(AS51="","",IFERROR(INDEX(INDIRECT("$B$" &amp; AS51+11 &amp;  ":$F$31"),MATCH("多能工",INDIRECT("$B$" &amp; AS51+11 &amp; ":$B$31"),0),2),""))</f>
        <v/>
      </c>
      <c r="AT53" s="379"/>
      <c r="AU53" s="381" t="str">
        <f ca="1">IF(AS51="","",IFERROR(INDEX(INDIRECT("$B$" &amp; AS51+11 &amp;  ":$F$31"),MATCH("多能工",INDIRECT("$B$" &amp; AS51+11 &amp; ":$B$31"),0),5),""))</f>
        <v/>
      </c>
      <c r="AV53" s="421"/>
      <c r="AW53" s="445">
        <f>IF(90000&lt;=AV53,90000,AV53)</f>
        <v>0</v>
      </c>
      <c r="AX53" s="447"/>
      <c r="AY53" s="439"/>
      <c r="AZ53" s="447"/>
      <c r="BA53" s="439"/>
      <c r="BB53" s="447"/>
      <c r="BC53" s="476"/>
      <c r="BD53" s="439"/>
      <c r="BE53" s="441"/>
      <c r="BF53" s="463"/>
      <c r="BG53" s="443"/>
    </row>
    <row r="54" spans="1:59" ht="16.5" customHeight="1" thickBot="1">
      <c r="A54" s="347"/>
      <c r="B54" s="348"/>
      <c r="C54" s="348"/>
      <c r="D54" s="348"/>
      <c r="E54" s="349"/>
      <c r="F54" s="47" t="s">
        <v>71</v>
      </c>
      <c r="G54" s="50">
        <f>AK91</f>
        <v>0</v>
      </c>
      <c r="H54" s="50">
        <f>AK92</f>
        <v>0</v>
      </c>
      <c r="I54" s="50">
        <f>AK93</f>
        <v>0</v>
      </c>
      <c r="J54" s="50">
        <f>AK94</f>
        <v>0</v>
      </c>
      <c r="K54" s="50">
        <f>AK95</f>
        <v>0</v>
      </c>
      <c r="L54" s="50">
        <f>AK96</f>
        <v>0</v>
      </c>
      <c r="M54" s="50">
        <f>AK97</f>
        <v>0</v>
      </c>
      <c r="N54" s="50">
        <f>AK98</f>
        <v>0</v>
      </c>
      <c r="O54" s="50">
        <f>AK99</f>
        <v>0</v>
      </c>
      <c r="P54" s="50">
        <f>AK100</f>
        <v>0</v>
      </c>
      <c r="Q54" s="50">
        <f>AK101</f>
        <v>0</v>
      </c>
      <c r="R54" s="50">
        <f>AK102</f>
        <v>0</v>
      </c>
      <c r="S54" s="50">
        <f>AK103</f>
        <v>0</v>
      </c>
      <c r="T54" s="50">
        <f>AK104</f>
        <v>0</v>
      </c>
      <c r="U54" s="50">
        <f>AK105</f>
        <v>0</v>
      </c>
      <c r="V54" s="50">
        <f>AK106</f>
        <v>0</v>
      </c>
      <c r="W54" s="333">
        <f>SUM(G54:S54)</f>
        <v>0</v>
      </c>
      <c r="X54" s="334"/>
      <c r="Y54" s="335"/>
      <c r="AO54" s="32"/>
      <c r="AP54" s="10"/>
      <c r="AQ54" s="10"/>
      <c r="AR54" s="525"/>
      <c r="AS54" s="382"/>
      <c r="AT54" s="383"/>
      <c r="AU54" s="448"/>
      <c r="AV54" s="449"/>
      <c r="AW54" s="454"/>
      <c r="AX54" s="451"/>
      <c r="AY54" s="452"/>
      <c r="AZ54" s="451"/>
      <c r="BA54" s="452"/>
      <c r="BB54" s="451"/>
      <c r="BC54" s="481"/>
      <c r="BD54" s="452"/>
      <c r="BE54" s="456"/>
      <c r="BF54" s="463"/>
      <c r="BG54" s="457"/>
    </row>
    <row r="55" spans="1:59" ht="16.5" customHeight="1">
      <c r="A55" s="350"/>
      <c r="B55" s="351"/>
      <c r="C55" s="351"/>
      <c r="D55" s="351"/>
      <c r="E55" s="352"/>
      <c r="F55" s="51" t="s">
        <v>72</v>
      </c>
      <c r="G55" s="116">
        <f>G54+【11月】月集計表!G55</f>
        <v>0</v>
      </c>
      <c r="H55" s="116">
        <f>H54+【11月】月集計表!H55</f>
        <v>0</v>
      </c>
      <c r="I55" s="116">
        <f>I54+【11月】月集計表!I55</f>
        <v>0</v>
      </c>
      <c r="J55" s="116">
        <f>J54+【11月】月集計表!J55</f>
        <v>0</v>
      </c>
      <c r="K55" s="116">
        <f>K54+【11月】月集計表!K55</f>
        <v>0</v>
      </c>
      <c r="L55" s="116">
        <f>L54+【11月】月集計表!L55</f>
        <v>0</v>
      </c>
      <c r="M55" s="116">
        <f>M54+【11月】月集計表!M55</f>
        <v>0</v>
      </c>
      <c r="N55" s="116">
        <f>N54+【11月】月集計表!N55</f>
        <v>0</v>
      </c>
      <c r="O55" s="116">
        <f>O54+【11月】月集計表!O55</f>
        <v>0</v>
      </c>
      <c r="P55" s="116">
        <f>P54+【11月】月集計表!P55</f>
        <v>0</v>
      </c>
      <c r="Q55" s="116">
        <f>Q54+【11月】月集計表!Q55</f>
        <v>0</v>
      </c>
      <c r="R55" s="116">
        <f>R54+【11月】月集計表!R55</f>
        <v>0</v>
      </c>
      <c r="S55" s="116">
        <f>S54+【11月】月集計表!S55</f>
        <v>0</v>
      </c>
      <c r="T55" s="116">
        <f>T54+【11月】月集計表!T55</f>
        <v>0</v>
      </c>
      <c r="U55" s="116">
        <f>U54+【11月】月集計表!U55</f>
        <v>0</v>
      </c>
      <c r="V55" s="116">
        <f>V54+【11月】月集計表!V55</f>
        <v>0</v>
      </c>
      <c r="W55" s="336">
        <f>SUM(G55:S55)</f>
        <v>0</v>
      </c>
      <c r="X55" s="336"/>
      <c r="Y55" s="336"/>
      <c r="Z55" s="4" t="s">
        <v>73</v>
      </c>
      <c r="AO55" s="32"/>
      <c r="AP55" s="10"/>
      <c r="AQ55" s="10"/>
      <c r="AR55" s="512" t="s">
        <v>200</v>
      </c>
      <c r="AS55" s="513"/>
      <c r="AT55" s="514"/>
      <c r="AU55" s="499"/>
      <c r="AV55" s="501">
        <f>SUM(AV9:AV18,AV49:AV54)</f>
        <v>0</v>
      </c>
      <c r="AW55" s="503">
        <f t="shared" ref="AW55:BF55" si="15">SUM(AW9:AW18,AW49:AW54)</f>
        <v>0</v>
      </c>
      <c r="AX55" s="501">
        <f t="shared" si="15"/>
        <v>0</v>
      </c>
      <c r="AY55" s="503">
        <f t="shared" si="15"/>
        <v>0</v>
      </c>
      <c r="AZ55" s="501">
        <f t="shared" si="15"/>
        <v>0</v>
      </c>
      <c r="BA55" s="503">
        <f t="shared" si="15"/>
        <v>0</v>
      </c>
      <c r="BB55" s="501">
        <f t="shared" si="15"/>
        <v>0</v>
      </c>
      <c r="BC55" s="505">
        <f t="shared" si="15"/>
        <v>0</v>
      </c>
      <c r="BD55" s="503">
        <f t="shared" si="15"/>
        <v>0</v>
      </c>
      <c r="BE55" s="501">
        <f t="shared" si="15"/>
        <v>0</v>
      </c>
      <c r="BF55" s="501">
        <f t="shared" si="15"/>
        <v>0</v>
      </c>
      <c r="BG55" s="508"/>
    </row>
    <row r="56" spans="1:59" ht="13.5" customHeight="1" thickBot="1">
      <c r="AO56" s="10"/>
      <c r="AP56" s="10"/>
      <c r="AQ56" s="10"/>
      <c r="AR56" s="515"/>
      <c r="AS56" s="516"/>
      <c r="AT56" s="517"/>
      <c r="AU56" s="500"/>
      <c r="AV56" s="502"/>
      <c r="AW56" s="504"/>
      <c r="AX56" s="502"/>
      <c r="AY56" s="504"/>
      <c r="AZ56" s="502"/>
      <c r="BA56" s="504"/>
      <c r="BB56" s="502"/>
      <c r="BC56" s="506"/>
      <c r="BD56" s="504"/>
      <c r="BE56" s="507"/>
      <c r="BF56" s="507"/>
      <c r="BG56" s="509"/>
    </row>
    <row r="57" spans="1:59" ht="13.5" customHeight="1">
      <c r="AO57" s="32"/>
      <c r="AP57" s="32"/>
      <c r="AQ57" s="32"/>
      <c r="AR57" s="493" t="s">
        <v>198</v>
      </c>
      <c r="AS57" s="494"/>
      <c r="AT57" s="495"/>
      <c r="AU57" s="499"/>
      <c r="AV57" s="501">
        <f>SUM(AV19:AV48)</f>
        <v>0</v>
      </c>
      <c r="AW57" s="503">
        <f t="shared" ref="AW57:BF57" si="16">SUM(AW19:AW48)</f>
        <v>0</v>
      </c>
      <c r="AX57" s="501">
        <f t="shared" si="16"/>
        <v>0</v>
      </c>
      <c r="AY57" s="503">
        <f t="shared" si="16"/>
        <v>0</v>
      </c>
      <c r="AZ57" s="501">
        <f t="shared" si="16"/>
        <v>0</v>
      </c>
      <c r="BA57" s="503">
        <f t="shared" si="16"/>
        <v>0</v>
      </c>
      <c r="BB57" s="501">
        <f t="shared" si="16"/>
        <v>0</v>
      </c>
      <c r="BC57" s="505">
        <f t="shared" si="16"/>
        <v>0</v>
      </c>
      <c r="BD57" s="503">
        <f t="shared" si="16"/>
        <v>0</v>
      </c>
      <c r="BE57" s="501">
        <f t="shared" si="16"/>
        <v>0</v>
      </c>
      <c r="BF57" s="501">
        <f t="shared" si="16"/>
        <v>0</v>
      </c>
      <c r="BG57" s="508"/>
    </row>
    <row r="58" spans="1:59" ht="13.5" customHeight="1" thickBot="1">
      <c r="AO58" s="32"/>
      <c r="AP58" s="32"/>
      <c r="AQ58" s="32"/>
      <c r="AR58" s="496"/>
      <c r="AS58" s="497"/>
      <c r="AT58" s="498"/>
      <c r="AU58" s="500"/>
      <c r="AV58" s="502"/>
      <c r="AW58" s="504"/>
      <c r="AX58" s="502"/>
      <c r="AY58" s="504"/>
      <c r="AZ58" s="502"/>
      <c r="BA58" s="504"/>
      <c r="BB58" s="502"/>
      <c r="BC58" s="506"/>
      <c r="BD58" s="504"/>
      <c r="BE58" s="507"/>
      <c r="BF58" s="507"/>
      <c r="BG58" s="509"/>
    </row>
    <row r="59" spans="1:59" ht="15" customHeight="1">
      <c r="AO59" s="32"/>
      <c r="AP59" s="32"/>
      <c r="AQ59" s="32"/>
      <c r="AR59" s="489" t="s">
        <v>137</v>
      </c>
      <c r="AS59" s="490"/>
      <c r="AT59" s="490"/>
      <c r="AU59" s="83"/>
      <c r="AV59" s="84">
        <f t="shared" ref="AV59:BF59" si="17">SUM(AV9:AV18)</f>
        <v>0</v>
      </c>
      <c r="AW59" s="85">
        <f t="shared" si="17"/>
        <v>0</v>
      </c>
      <c r="AX59" s="86">
        <f t="shared" si="17"/>
        <v>0</v>
      </c>
      <c r="AY59" s="87">
        <f t="shared" si="17"/>
        <v>0</v>
      </c>
      <c r="AZ59" s="84">
        <f t="shared" si="17"/>
        <v>0</v>
      </c>
      <c r="BA59" s="85">
        <f t="shared" si="17"/>
        <v>0</v>
      </c>
      <c r="BB59" s="84">
        <f t="shared" si="17"/>
        <v>0</v>
      </c>
      <c r="BC59" s="88">
        <f t="shared" si="17"/>
        <v>0</v>
      </c>
      <c r="BD59" s="87">
        <f t="shared" si="17"/>
        <v>0</v>
      </c>
      <c r="BE59" s="89">
        <f t="shared" si="17"/>
        <v>0</v>
      </c>
      <c r="BF59" s="89">
        <f t="shared" si="17"/>
        <v>0</v>
      </c>
      <c r="BG59" s="90"/>
    </row>
    <row r="60" spans="1:59" ht="15" customHeight="1">
      <c r="AO60" s="32"/>
      <c r="AP60" s="32"/>
      <c r="AQ60" s="32"/>
      <c r="AR60" s="491" t="s">
        <v>193</v>
      </c>
      <c r="AS60" s="492"/>
      <c r="AT60" s="492"/>
      <c r="AU60" s="91"/>
      <c r="AV60" s="92">
        <f t="shared" ref="AV60:BF60" si="18">SUM(AV19:AV28)</f>
        <v>0</v>
      </c>
      <c r="AW60" s="93">
        <f t="shared" si="18"/>
        <v>0</v>
      </c>
      <c r="AX60" s="92">
        <f t="shared" si="18"/>
        <v>0</v>
      </c>
      <c r="AY60" s="93">
        <f t="shared" si="18"/>
        <v>0</v>
      </c>
      <c r="AZ60" s="92">
        <f t="shared" si="18"/>
        <v>0</v>
      </c>
      <c r="BA60" s="93">
        <f t="shared" si="18"/>
        <v>0</v>
      </c>
      <c r="BB60" s="92">
        <f t="shared" si="18"/>
        <v>0</v>
      </c>
      <c r="BC60" s="94">
        <f t="shared" si="18"/>
        <v>0</v>
      </c>
      <c r="BD60" s="93">
        <f t="shared" si="18"/>
        <v>0</v>
      </c>
      <c r="BE60" s="95">
        <f t="shared" si="18"/>
        <v>0</v>
      </c>
      <c r="BF60" s="215">
        <f t="shared" si="18"/>
        <v>0</v>
      </c>
      <c r="BG60" s="96"/>
    </row>
    <row r="61" spans="1:59" ht="15" customHeight="1">
      <c r="AO61" s="32"/>
      <c r="AP61" s="32"/>
      <c r="AQ61" s="32"/>
      <c r="AR61" s="491" t="s">
        <v>194</v>
      </c>
      <c r="AS61" s="492"/>
      <c r="AT61" s="492"/>
      <c r="AU61" s="91"/>
      <c r="AV61" s="92">
        <f t="shared" ref="AV61:BF61" si="19">SUM(AV29:AV38)</f>
        <v>0</v>
      </c>
      <c r="AW61" s="93">
        <f t="shared" si="19"/>
        <v>0</v>
      </c>
      <c r="AX61" s="92">
        <f t="shared" si="19"/>
        <v>0</v>
      </c>
      <c r="AY61" s="93">
        <f t="shared" si="19"/>
        <v>0</v>
      </c>
      <c r="AZ61" s="97">
        <f t="shared" si="19"/>
        <v>0</v>
      </c>
      <c r="BA61" s="98">
        <f t="shared" si="19"/>
        <v>0</v>
      </c>
      <c r="BB61" s="97">
        <f t="shared" si="19"/>
        <v>0</v>
      </c>
      <c r="BC61" s="99">
        <f t="shared" si="19"/>
        <v>0</v>
      </c>
      <c r="BD61" s="93">
        <f t="shared" si="19"/>
        <v>0</v>
      </c>
      <c r="BE61" s="95">
        <f t="shared" si="19"/>
        <v>0</v>
      </c>
      <c r="BF61" s="215">
        <f t="shared" si="19"/>
        <v>0</v>
      </c>
      <c r="BG61" s="96"/>
    </row>
    <row r="62" spans="1:59" ht="15" customHeight="1">
      <c r="AO62" s="32"/>
      <c r="AP62" s="32"/>
      <c r="AQ62" s="32"/>
      <c r="AR62" s="491" t="s">
        <v>195</v>
      </c>
      <c r="AS62" s="492"/>
      <c r="AT62" s="492"/>
      <c r="AU62" s="91"/>
      <c r="AV62" s="92">
        <f t="shared" ref="AV62:BF62" si="20">SUM(AV39:AV48)</f>
        <v>0</v>
      </c>
      <c r="AW62" s="93">
        <f t="shared" si="20"/>
        <v>0</v>
      </c>
      <c r="AX62" s="92">
        <f t="shared" si="20"/>
        <v>0</v>
      </c>
      <c r="AY62" s="93">
        <f t="shared" si="20"/>
        <v>0</v>
      </c>
      <c r="AZ62" s="97">
        <f t="shared" si="20"/>
        <v>0</v>
      </c>
      <c r="BA62" s="98">
        <f t="shared" si="20"/>
        <v>0</v>
      </c>
      <c r="BB62" s="97">
        <f t="shared" si="20"/>
        <v>0</v>
      </c>
      <c r="BC62" s="99">
        <f t="shared" si="20"/>
        <v>0</v>
      </c>
      <c r="BD62" s="93">
        <f t="shared" si="20"/>
        <v>0</v>
      </c>
      <c r="BE62" s="95">
        <f t="shared" si="20"/>
        <v>0</v>
      </c>
      <c r="BF62" s="215">
        <f t="shared" si="20"/>
        <v>0</v>
      </c>
      <c r="BG62" s="96"/>
    </row>
    <row r="63" spans="1:59" ht="15" customHeight="1" thickBot="1">
      <c r="AO63" s="32"/>
      <c r="AP63" s="32"/>
      <c r="AQ63" s="32"/>
      <c r="AR63" s="510" t="s">
        <v>201</v>
      </c>
      <c r="AS63" s="511"/>
      <c r="AT63" s="511"/>
      <c r="AU63" s="100"/>
      <c r="AV63" s="101">
        <f>SUM(AV49:AV54)</f>
        <v>0</v>
      </c>
      <c r="AW63" s="210">
        <f>SUM(AW49:AW54)</f>
        <v>0</v>
      </c>
      <c r="AX63" s="102">
        <f>SUM(AX49:AX54)</f>
        <v>0</v>
      </c>
      <c r="AY63" s="103">
        <f>SUM(AY49:AY54)</f>
        <v>0</v>
      </c>
      <c r="AZ63" s="102">
        <f t="shared" ref="AZ63:BF63" si="21">SUM(AZ49:AZ54)</f>
        <v>0</v>
      </c>
      <c r="BA63" s="103">
        <f t="shared" si="21"/>
        <v>0</v>
      </c>
      <c r="BB63" s="102">
        <f t="shared" si="21"/>
        <v>0</v>
      </c>
      <c r="BC63" s="104">
        <f t="shared" si="21"/>
        <v>0</v>
      </c>
      <c r="BD63" s="103">
        <f t="shared" si="21"/>
        <v>0</v>
      </c>
      <c r="BE63" s="211">
        <f t="shared" si="21"/>
        <v>0</v>
      </c>
      <c r="BF63" s="216">
        <f t="shared" si="21"/>
        <v>0</v>
      </c>
      <c r="BG63" s="105"/>
    </row>
    <row r="64" spans="1:59" ht="13.5" customHeight="1">
      <c r="AO64" s="32"/>
      <c r="AP64" s="32"/>
      <c r="AQ64" s="32"/>
    </row>
    <row r="65" spans="11:43" ht="13.5" hidden="1" customHeight="1">
      <c r="K65" s="52" t="s">
        <v>74</v>
      </c>
      <c r="AO65" s="32"/>
      <c r="AP65" s="32"/>
      <c r="AQ65" s="32"/>
    </row>
    <row r="66" spans="11:43" ht="13.5" hidden="1" customHeight="1">
      <c r="AO66" s="32"/>
      <c r="AP66" s="32"/>
      <c r="AQ66" s="32"/>
    </row>
    <row r="67" spans="11:43" ht="13.5" hidden="1" customHeight="1">
      <c r="K67" s="52" t="s">
        <v>5</v>
      </c>
      <c r="L67" s="52" t="s">
        <v>75</v>
      </c>
      <c r="AO67" s="32"/>
      <c r="AP67" s="32"/>
      <c r="AQ67" s="32"/>
    </row>
    <row r="68" spans="11:43" ht="13.5" hidden="1" customHeight="1">
      <c r="K68" s="52" t="s">
        <v>76</v>
      </c>
      <c r="L68" s="4" t="s">
        <v>77</v>
      </c>
      <c r="AO68" s="32"/>
      <c r="AP68" s="32"/>
      <c r="AQ68" s="32"/>
    </row>
    <row r="69" spans="11:43" ht="13.5" hidden="1" customHeight="1">
      <c r="K69" s="52" t="s">
        <v>78</v>
      </c>
      <c r="L69" s="52" t="s">
        <v>79</v>
      </c>
    </row>
    <row r="70" spans="11:43" ht="13.5" hidden="1" customHeight="1">
      <c r="K70" s="52" t="s">
        <v>80</v>
      </c>
      <c r="L70" s="52" t="s">
        <v>81</v>
      </c>
    </row>
    <row r="71" spans="11:43" ht="13.5" hidden="1" customHeight="1">
      <c r="K71" s="52" t="s">
        <v>82</v>
      </c>
      <c r="L71" s="52" t="s">
        <v>83</v>
      </c>
    </row>
    <row r="72" spans="11:43" ht="13.5" hidden="1" customHeight="1">
      <c r="K72" s="52" t="s">
        <v>84</v>
      </c>
      <c r="L72" s="52" t="s">
        <v>85</v>
      </c>
    </row>
    <row r="73" spans="11:43" ht="13.5" hidden="1" customHeight="1">
      <c r="K73" s="52" t="s">
        <v>86</v>
      </c>
      <c r="L73" s="52" t="s">
        <v>87</v>
      </c>
    </row>
    <row r="74" spans="11:43" ht="13.5" hidden="1" customHeight="1">
      <c r="K74" s="52" t="s">
        <v>88</v>
      </c>
      <c r="L74" s="52" t="s">
        <v>89</v>
      </c>
    </row>
    <row r="75" spans="11:43" ht="13.5" hidden="1" customHeight="1">
      <c r="K75" s="52" t="s">
        <v>90</v>
      </c>
      <c r="L75" s="52" t="s">
        <v>91</v>
      </c>
    </row>
    <row r="76" spans="11:43" ht="13.5" hidden="1" customHeight="1">
      <c r="K76" s="52" t="s">
        <v>92</v>
      </c>
      <c r="L76" s="52" t="s">
        <v>93</v>
      </c>
    </row>
    <row r="77" spans="11:43" ht="13.5" hidden="1" customHeight="1">
      <c r="K77" s="52" t="s">
        <v>62</v>
      </c>
      <c r="L77" s="52" t="s">
        <v>95</v>
      </c>
      <c r="U77" s="52"/>
      <c r="V77" s="52"/>
    </row>
    <row r="78" spans="11:43" ht="13.5" hidden="1" customHeight="1">
      <c r="K78" s="52" t="s">
        <v>63</v>
      </c>
      <c r="L78" s="52" t="s">
        <v>97</v>
      </c>
      <c r="U78" s="52"/>
      <c r="V78" s="52"/>
    </row>
    <row r="79" spans="11:43" ht="13.5" hidden="1" customHeight="1">
      <c r="K79" s="52" t="s">
        <v>64</v>
      </c>
      <c r="L79" s="52" t="s">
        <v>99</v>
      </c>
      <c r="U79" s="52"/>
      <c r="V79" s="52"/>
    </row>
    <row r="80" spans="11:43" ht="13.5" hidden="1" customHeight="1">
      <c r="K80" s="52" t="s">
        <v>65</v>
      </c>
      <c r="L80" s="52" t="s">
        <v>101</v>
      </c>
    </row>
    <row r="81" spans="5:37" ht="13.5" hidden="1" customHeight="1">
      <c r="K81" s="4" t="s">
        <v>102</v>
      </c>
      <c r="L81" s="4" t="s">
        <v>103</v>
      </c>
    </row>
    <row r="82" spans="5:37" ht="13.5" hidden="1" customHeight="1">
      <c r="K82" s="4" t="s">
        <v>68</v>
      </c>
      <c r="L82" s="4" t="s">
        <v>104</v>
      </c>
    </row>
    <row r="83" spans="5:37" ht="13.5" hidden="1" customHeight="1">
      <c r="K83" s="52" t="s">
        <v>66</v>
      </c>
      <c r="L83" s="52" t="s">
        <v>105</v>
      </c>
    </row>
    <row r="84" spans="5:37" ht="13.5" hidden="1" customHeight="1"/>
    <row r="85" spans="5:37" ht="13.5" hidden="1" customHeight="1"/>
    <row r="86" spans="5:37" ht="13.5" hidden="1" customHeight="1"/>
    <row r="87" spans="5:37" ht="13.5" hidden="1" customHeight="1"/>
    <row r="88" spans="5:37" ht="13.5" hidden="1" customHeight="1"/>
    <row r="89" spans="5:37" ht="13.5" hidden="1" customHeight="1"/>
    <row r="90" spans="5:37" ht="13.5" hidden="1" customHeight="1">
      <c r="E90" s="50"/>
      <c r="F90" s="53">
        <v>1</v>
      </c>
      <c r="G90" s="53">
        <v>2</v>
      </c>
      <c r="H90" s="53">
        <v>3</v>
      </c>
      <c r="I90" s="53">
        <v>4</v>
      </c>
      <c r="J90" s="53">
        <v>5</v>
      </c>
      <c r="K90" s="53">
        <v>6</v>
      </c>
      <c r="L90" s="53">
        <v>7</v>
      </c>
      <c r="M90" s="53">
        <v>8</v>
      </c>
      <c r="N90" s="53">
        <v>9</v>
      </c>
      <c r="O90" s="53">
        <v>10</v>
      </c>
      <c r="P90" s="53">
        <v>11</v>
      </c>
      <c r="Q90" s="53">
        <v>12</v>
      </c>
      <c r="R90" s="53">
        <v>13</v>
      </c>
      <c r="S90" s="53">
        <v>14</v>
      </c>
      <c r="T90" s="53">
        <v>15</v>
      </c>
      <c r="U90" s="53">
        <v>16</v>
      </c>
      <c r="V90" s="53">
        <v>17</v>
      </c>
      <c r="W90" s="53">
        <v>18</v>
      </c>
      <c r="X90" s="53">
        <v>19</v>
      </c>
      <c r="Y90" s="53">
        <v>20</v>
      </c>
      <c r="Z90" s="53">
        <v>21</v>
      </c>
      <c r="AA90" s="53">
        <v>22</v>
      </c>
      <c r="AB90" s="53">
        <v>23</v>
      </c>
      <c r="AC90" s="53">
        <v>24</v>
      </c>
      <c r="AD90" s="53">
        <v>25</v>
      </c>
      <c r="AE90" s="53">
        <v>26</v>
      </c>
      <c r="AF90" s="53">
        <v>27</v>
      </c>
      <c r="AG90" s="53">
        <v>28</v>
      </c>
      <c r="AH90" s="53">
        <v>29</v>
      </c>
      <c r="AI90" s="53">
        <v>30</v>
      </c>
      <c r="AJ90" s="54">
        <v>31</v>
      </c>
      <c r="AK90" s="48" t="s">
        <v>37</v>
      </c>
    </row>
    <row r="91" spans="5:37" ht="13.5" hidden="1" customHeight="1">
      <c r="E91" s="48" t="s">
        <v>31</v>
      </c>
      <c r="F91" s="50">
        <f t="shared" ref="F91:U106" si="22">IF(COUNTIF(G$11:G$30,$E91)=0,0,1)</f>
        <v>0</v>
      </c>
      <c r="G91" s="50">
        <f t="shared" si="22"/>
        <v>0</v>
      </c>
      <c r="H91" s="50">
        <f t="shared" si="22"/>
        <v>0</v>
      </c>
      <c r="I91" s="50">
        <f t="shared" si="22"/>
        <v>0</v>
      </c>
      <c r="J91" s="50">
        <f t="shared" si="22"/>
        <v>0</v>
      </c>
      <c r="K91" s="50">
        <f t="shared" si="22"/>
        <v>0</v>
      </c>
      <c r="L91" s="50">
        <f t="shared" si="22"/>
        <v>0</v>
      </c>
      <c r="M91" s="50">
        <f t="shared" si="22"/>
        <v>0</v>
      </c>
      <c r="N91" s="50">
        <f t="shared" si="22"/>
        <v>0</v>
      </c>
      <c r="O91" s="50">
        <f t="shared" si="22"/>
        <v>0</v>
      </c>
      <c r="P91" s="50">
        <f t="shared" si="22"/>
        <v>0</v>
      </c>
      <c r="Q91" s="50">
        <f t="shared" si="22"/>
        <v>0</v>
      </c>
      <c r="R91" s="50">
        <f t="shared" si="22"/>
        <v>0</v>
      </c>
      <c r="S91" s="50">
        <f t="shared" si="22"/>
        <v>0</v>
      </c>
      <c r="T91" s="50">
        <f t="shared" si="22"/>
        <v>0</v>
      </c>
      <c r="U91" s="50">
        <f t="shared" si="22"/>
        <v>0</v>
      </c>
      <c r="V91" s="50">
        <f t="shared" ref="V91:AJ105" si="23">IF(COUNTIF(W$11:W$30,$E91)=0,0,1)</f>
        <v>0</v>
      </c>
      <c r="W91" s="50">
        <f t="shared" si="23"/>
        <v>0</v>
      </c>
      <c r="X91" s="50">
        <f t="shared" si="23"/>
        <v>0</v>
      </c>
      <c r="Y91" s="50">
        <f t="shared" si="23"/>
        <v>0</v>
      </c>
      <c r="Z91" s="50">
        <f t="shared" si="23"/>
        <v>0</v>
      </c>
      <c r="AA91" s="50">
        <f t="shared" si="23"/>
        <v>0</v>
      </c>
      <c r="AB91" s="50">
        <f t="shared" si="23"/>
        <v>0</v>
      </c>
      <c r="AC91" s="50">
        <f t="shared" si="23"/>
        <v>0</v>
      </c>
      <c r="AD91" s="50">
        <f t="shared" si="23"/>
        <v>0</v>
      </c>
      <c r="AE91" s="50">
        <f t="shared" si="23"/>
        <v>0</v>
      </c>
      <c r="AF91" s="50">
        <f t="shared" si="23"/>
        <v>0</v>
      </c>
      <c r="AG91" s="50">
        <f t="shared" si="23"/>
        <v>0</v>
      </c>
      <c r="AH91" s="50">
        <f t="shared" si="23"/>
        <v>0</v>
      </c>
      <c r="AI91" s="50">
        <f t="shared" si="23"/>
        <v>0</v>
      </c>
      <c r="AJ91" s="50">
        <f t="shared" si="23"/>
        <v>0</v>
      </c>
      <c r="AK91" s="50">
        <f>COUNTIF(F91:AJ91,1)</f>
        <v>0</v>
      </c>
    </row>
    <row r="92" spans="5:37" ht="13.5" hidden="1" customHeight="1">
      <c r="E92" s="48" t="s">
        <v>29</v>
      </c>
      <c r="F92" s="50">
        <f t="shared" si="22"/>
        <v>0</v>
      </c>
      <c r="G92" s="50">
        <f t="shared" si="22"/>
        <v>0</v>
      </c>
      <c r="H92" s="50">
        <f t="shared" si="22"/>
        <v>0</v>
      </c>
      <c r="I92" s="50">
        <f t="shared" si="22"/>
        <v>0</v>
      </c>
      <c r="J92" s="50">
        <f t="shared" si="22"/>
        <v>0</v>
      </c>
      <c r="K92" s="50">
        <f t="shared" si="22"/>
        <v>0</v>
      </c>
      <c r="L92" s="50">
        <f t="shared" si="22"/>
        <v>0</v>
      </c>
      <c r="M92" s="50">
        <f t="shared" si="22"/>
        <v>0</v>
      </c>
      <c r="N92" s="50">
        <f t="shared" si="22"/>
        <v>0</v>
      </c>
      <c r="O92" s="50">
        <f t="shared" si="22"/>
        <v>0</v>
      </c>
      <c r="P92" s="50">
        <f t="shared" si="22"/>
        <v>0</v>
      </c>
      <c r="Q92" s="50">
        <f t="shared" si="22"/>
        <v>0</v>
      </c>
      <c r="R92" s="50">
        <f t="shared" si="22"/>
        <v>0</v>
      </c>
      <c r="S92" s="50">
        <f t="shared" si="22"/>
        <v>0</v>
      </c>
      <c r="T92" s="50">
        <f t="shared" si="22"/>
        <v>0</v>
      </c>
      <c r="U92" s="50">
        <f t="shared" si="22"/>
        <v>0</v>
      </c>
      <c r="V92" s="50">
        <f t="shared" si="23"/>
        <v>0</v>
      </c>
      <c r="W92" s="50">
        <f t="shared" si="23"/>
        <v>0</v>
      </c>
      <c r="X92" s="50">
        <f t="shared" si="23"/>
        <v>0</v>
      </c>
      <c r="Y92" s="50">
        <f t="shared" si="23"/>
        <v>0</v>
      </c>
      <c r="Z92" s="50">
        <f t="shared" si="23"/>
        <v>0</v>
      </c>
      <c r="AA92" s="50">
        <f t="shared" si="23"/>
        <v>0</v>
      </c>
      <c r="AB92" s="50">
        <f t="shared" si="23"/>
        <v>0</v>
      </c>
      <c r="AC92" s="50">
        <f t="shared" si="23"/>
        <v>0</v>
      </c>
      <c r="AD92" s="50">
        <f t="shared" si="23"/>
        <v>0</v>
      </c>
      <c r="AE92" s="50">
        <f t="shared" si="23"/>
        <v>0</v>
      </c>
      <c r="AF92" s="50">
        <f t="shared" si="23"/>
        <v>0</v>
      </c>
      <c r="AG92" s="50">
        <f t="shared" si="23"/>
        <v>0</v>
      </c>
      <c r="AH92" s="50">
        <f t="shared" si="23"/>
        <v>0</v>
      </c>
      <c r="AI92" s="50">
        <f t="shared" si="23"/>
        <v>0</v>
      </c>
      <c r="AJ92" s="50">
        <f t="shared" si="23"/>
        <v>0</v>
      </c>
      <c r="AK92" s="50">
        <f t="shared" ref="AK92:AK106" si="24">COUNTIF(F92:AJ92,1)</f>
        <v>0</v>
      </c>
    </row>
    <row r="93" spans="5:37" ht="13.5" hidden="1" customHeight="1">
      <c r="E93" s="48" t="s">
        <v>30</v>
      </c>
      <c r="F93" s="50">
        <f t="shared" si="22"/>
        <v>0</v>
      </c>
      <c r="G93" s="50">
        <f t="shared" si="22"/>
        <v>0</v>
      </c>
      <c r="H93" s="50">
        <f t="shared" si="22"/>
        <v>0</v>
      </c>
      <c r="I93" s="50">
        <f t="shared" si="22"/>
        <v>0</v>
      </c>
      <c r="J93" s="50">
        <f t="shared" si="22"/>
        <v>0</v>
      </c>
      <c r="K93" s="50">
        <f t="shared" si="22"/>
        <v>0</v>
      </c>
      <c r="L93" s="50">
        <f t="shared" si="22"/>
        <v>0</v>
      </c>
      <c r="M93" s="50">
        <f t="shared" si="22"/>
        <v>0</v>
      </c>
      <c r="N93" s="50">
        <f t="shared" si="22"/>
        <v>0</v>
      </c>
      <c r="O93" s="50">
        <f t="shared" si="22"/>
        <v>0</v>
      </c>
      <c r="P93" s="50">
        <f t="shared" si="22"/>
        <v>0</v>
      </c>
      <c r="Q93" s="50">
        <f t="shared" si="22"/>
        <v>0</v>
      </c>
      <c r="R93" s="50">
        <f t="shared" si="22"/>
        <v>0</v>
      </c>
      <c r="S93" s="50">
        <f t="shared" si="22"/>
        <v>0</v>
      </c>
      <c r="T93" s="50">
        <f t="shared" si="22"/>
        <v>0</v>
      </c>
      <c r="U93" s="50">
        <f t="shared" si="22"/>
        <v>0</v>
      </c>
      <c r="V93" s="50">
        <f t="shared" si="23"/>
        <v>0</v>
      </c>
      <c r="W93" s="50">
        <f t="shared" si="23"/>
        <v>0</v>
      </c>
      <c r="X93" s="50">
        <f t="shared" si="23"/>
        <v>0</v>
      </c>
      <c r="Y93" s="50">
        <f t="shared" si="23"/>
        <v>0</v>
      </c>
      <c r="Z93" s="50">
        <f t="shared" si="23"/>
        <v>0</v>
      </c>
      <c r="AA93" s="50">
        <f t="shared" si="23"/>
        <v>0</v>
      </c>
      <c r="AB93" s="50">
        <f t="shared" si="23"/>
        <v>0</v>
      </c>
      <c r="AC93" s="50">
        <f t="shared" si="23"/>
        <v>0</v>
      </c>
      <c r="AD93" s="50">
        <f t="shared" si="23"/>
        <v>0</v>
      </c>
      <c r="AE93" s="50">
        <f t="shared" si="23"/>
        <v>0</v>
      </c>
      <c r="AF93" s="50">
        <f t="shared" si="23"/>
        <v>0</v>
      </c>
      <c r="AG93" s="50">
        <f t="shared" si="23"/>
        <v>0</v>
      </c>
      <c r="AH93" s="50">
        <f t="shared" si="23"/>
        <v>0</v>
      </c>
      <c r="AI93" s="50">
        <f t="shared" si="23"/>
        <v>0</v>
      </c>
      <c r="AJ93" s="50">
        <f t="shared" si="23"/>
        <v>0</v>
      </c>
      <c r="AK93" s="50">
        <f t="shared" si="24"/>
        <v>0</v>
      </c>
    </row>
    <row r="94" spans="5:37" ht="13.5" hidden="1" customHeight="1">
      <c r="E94" s="48" t="s">
        <v>56</v>
      </c>
      <c r="F94" s="50">
        <f t="shared" si="22"/>
        <v>0</v>
      </c>
      <c r="G94" s="50">
        <f t="shared" si="22"/>
        <v>0</v>
      </c>
      <c r="H94" s="50">
        <f t="shared" si="22"/>
        <v>0</v>
      </c>
      <c r="I94" s="50">
        <f t="shared" si="22"/>
        <v>0</v>
      </c>
      <c r="J94" s="50">
        <f t="shared" si="22"/>
        <v>0</v>
      </c>
      <c r="K94" s="50">
        <f t="shared" si="22"/>
        <v>0</v>
      </c>
      <c r="L94" s="50">
        <f t="shared" si="22"/>
        <v>0</v>
      </c>
      <c r="M94" s="50">
        <f t="shared" si="22"/>
        <v>0</v>
      </c>
      <c r="N94" s="50">
        <f t="shared" si="22"/>
        <v>0</v>
      </c>
      <c r="O94" s="50">
        <f t="shared" si="22"/>
        <v>0</v>
      </c>
      <c r="P94" s="50">
        <f t="shared" si="22"/>
        <v>0</v>
      </c>
      <c r="Q94" s="50">
        <f t="shared" si="22"/>
        <v>0</v>
      </c>
      <c r="R94" s="50">
        <f t="shared" si="22"/>
        <v>0</v>
      </c>
      <c r="S94" s="50">
        <f t="shared" si="22"/>
        <v>0</v>
      </c>
      <c r="T94" s="50">
        <f t="shared" si="22"/>
        <v>0</v>
      </c>
      <c r="U94" s="50">
        <f t="shared" si="22"/>
        <v>0</v>
      </c>
      <c r="V94" s="50">
        <f t="shared" si="23"/>
        <v>0</v>
      </c>
      <c r="W94" s="50">
        <f t="shared" si="23"/>
        <v>0</v>
      </c>
      <c r="X94" s="50">
        <f t="shared" si="23"/>
        <v>0</v>
      </c>
      <c r="Y94" s="50">
        <f t="shared" si="23"/>
        <v>0</v>
      </c>
      <c r="Z94" s="50">
        <f t="shared" si="23"/>
        <v>0</v>
      </c>
      <c r="AA94" s="50">
        <f t="shared" si="23"/>
        <v>0</v>
      </c>
      <c r="AB94" s="50">
        <f t="shared" si="23"/>
        <v>0</v>
      </c>
      <c r="AC94" s="50">
        <f t="shared" si="23"/>
        <v>0</v>
      </c>
      <c r="AD94" s="50">
        <f t="shared" si="23"/>
        <v>0</v>
      </c>
      <c r="AE94" s="50">
        <f t="shared" si="23"/>
        <v>0</v>
      </c>
      <c r="AF94" s="50">
        <f t="shared" si="23"/>
        <v>0</v>
      </c>
      <c r="AG94" s="50">
        <f t="shared" si="23"/>
        <v>0</v>
      </c>
      <c r="AH94" s="50">
        <f t="shared" si="23"/>
        <v>0</v>
      </c>
      <c r="AI94" s="50">
        <f t="shared" si="23"/>
        <v>0</v>
      </c>
      <c r="AJ94" s="50">
        <f t="shared" si="23"/>
        <v>0</v>
      </c>
      <c r="AK94" s="50">
        <f t="shared" si="24"/>
        <v>0</v>
      </c>
    </row>
    <row r="95" spans="5:37" ht="13.5" hidden="1" customHeight="1">
      <c r="E95" s="48" t="s">
        <v>57</v>
      </c>
      <c r="F95" s="50">
        <f t="shared" si="22"/>
        <v>0</v>
      </c>
      <c r="G95" s="50">
        <f t="shared" si="22"/>
        <v>0</v>
      </c>
      <c r="H95" s="50">
        <f t="shared" si="22"/>
        <v>0</v>
      </c>
      <c r="I95" s="50">
        <f t="shared" si="22"/>
        <v>0</v>
      </c>
      <c r="J95" s="50">
        <f t="shared" si="22"/>
        <v>0</v>
      </c>
      <c r="K95" s="50">
        <f t="shared" si="22"/>
        <v>0</v>
      </c>
      <c r="L95" s="50">
        <f t="shared" si="22"/>
        <v>0</v>
      </c>
      <c r="M95" s="50">
        <f t="shared" si="22"/>
        <v>0</v>
      </c>
      <c r="N95" s="50">
        <f t="shared" si="22"/>
        <v>0</v>
      </c>
      <c r="O95" s="50">
        <f t="shared" si="22"/>
        <v>0</v>
      </c>
      <c r="P95" s="50">
        <f t="shared" si="22"/>
        <v>0</v>
      </c>
      <c r="Q95" s="50">
        <f t="shared" si="22"/>
        <v>0</v>
      </c>
      <c r="R95" s="50">
        <f t="shared" si="22"/>
        <v>0</v>
      </c>
      <c r="S95" s="50">
        <f t="shared" si="22"/>
        <v>0</v>
      </c>
      <c r="T95" s="50">
        <f t="shared" si="22"/>
        <v>0</v>
      </c>
      <c r="U95" s="50">
        <f t="shared" si="22"/>
        <v>0</v>
      </c>
      <c r="V95" s="50">
        <f t="shared" si="23"/>
        <v>0</v>
      </c>
      <c r="W95" s="50">
        <f t="shared" si="23"/>
        <v>0</v>
      </c>
      <c r="X95" s="50">
        <f t="shared" si="23"/>
        <v>0</v>
      </c>
      <c r="Y95" s="50">
        <f t="shared" si="23"/>
        <v>0</v>
      </c>
      <c r="Z95" s="50">
        <f t="shared" si="23"/>
        <v>0</v>
      </c>
      <c r="AA95" s="50">
        <f t="shared" si="23"/>
        <v>0</v>
      </c>
      <c r="AB95" s="50">
        <f t="shared" si="23"/>
        <v>0</v>
      </c>
      <c r="AC95" s="50">
        <f t="shared" si="23"/>
        <v>0</v>
      </c>
      <c r="AD95" s="50">
        <f t="shared" si="23"/>
        <v>0</v>
      </c>
      <c r="AE95" s="50">
        <f t="shared" si="23"/>
        <v>0</v>
      </c>
      <c r="AF95" s="50">
        <f t="shared" si="23"/>
        <v>0</v>
      </c>
      <c r="AG95" s="50">
        <f t="shared" si="23"/>
        <v>0</v>
      </c>
      <c r="AH95" s="50">
        <f t="shared" si="23"/>
        <v>0</v>
      </c>
      <c r="AI95" s="50">
        <f t="shared" si="23"/>
        <v>0</v>
      </c>
      <c r="AJ95" s="50">
        <f t="shared" si="23"/>
        <v>0</v>
      </c>
      <c r="AK95" s="50">
        <f t="shared" si="24"/>
        <v>0</v>
      </c>
    </row>
    <row r="96" spans="5:37" ht="13.5" hidden="1" customHeight="1">
      <c r="E96" s="48" t="s">
        <v>58</v>
      </c>
      <c r="F96" s="50">
        <f t="shared" si="22"/>
        <v>0</v>
      </c>
      <c r="G96" s="50">
        <f t="shared" si="22"/>
        <v>0</v>
      </c>
      <c r="H96" s="50">
        <f t="shared" si="22"/>
        <v>0</v>
      </c>
      <c r="I96" s="50">
        <f t="shared" si="22"/>
        <v>0</v>
      </c>
      <c r="J96" s="50">
        <f t="shared" si="22"/>
        <v>0</v>
      </c>
      <c r="K96" s="50">
        <f t="shared" si="22"/>
        <v>0</v>
      </c>
      <c r="L96" s="50">
        <f t="shared" si="22"/>
        <v>0</v>
      </c>
      <c r="M96" s="50">
        <f t="shared" si="22"/>
        <v>0</v>
      </c>
      <c r="N96" s="50">
        <f t="shared" si="22"/>
        <v>0</v>
      </c>
      <c r="O96" s="50">
        <f t="shared" si="22"/>
        <v>0</v>
      </c>
      <c r="P96" s="50">
        <f t="shared" si="22"/>
        <v>0</v>
      </c>
      <c r="Q96" s="50">
        <f t="shared" si="22"/>
        <v>0</v>
      </c>
      <c r="R96" s="50">
        <f t="shared" si="22"/>
        <v>0</v>
      </c>
      <c r="S96" s="50">
        <f t="shared" si="22"/>
        <v>0</v>
      </c>
      <c r="T96" s="50">
        <f t="shared" si="22"/>
        <v>0</v>
      </c>
      <c r="U96" s="50">
        <f t="shared" si="22"/>
        <v>0</v>
      </c>
      <c r="V96" s="50">
        <f t="shared" si="23"/>
        <v>0</v>
      </c>
      <c r="W96" s="50">
        <f t="shared" si="23"/>
        <v>0</v>
      </c>
      <c r="X96" s="50">
        <f t="shared" si="23"/>
        <v>0</v>
      </c>
      <c r="Y96" s="50">
        <f t="shared" si="23"/>
        <v>0</v>
      </c>
      <c r="Z96" s="50">
        <f t="shared" si="23"/>
        <v>0</v>
      </c>
      <c r="AA96" s="50">
        <f t="shared" si="23"/>
        <v>0</v>
      </c>
      <c r="AB96" s="50">
        <f t="shared" si="23"/>
        <v>0</v>
      </c>
      <c r="AC96" s="50">
        <f t="shared" si="23"/>
        <v>0</v>
      </c>
      <c r="AD96" s="50">
        <f t="shared" si="23"/>
        <v>0</v>
      </c>
      <c r="AE96" s="50">
        <f t="shared" si="23"/>
        <v>0</v>
      </c>
      <c r="AF96" s="50">
        <f t="shared" si="23"/>
        <v>0</v>
      </c>
      <c r="AG96" s="50">
        <f t="shared" si="23"/>
        <v>0</v>
      </c>
      <c r="AH96" s="50">
        <f t="shared" si="23"/>
        <v>0</v>
      </c>
      <c r="AI96" s="50">
        <f t="shared" si="23"/>
        <v>0</v>
      </c>
      <c r="AJ96" s="50">
        <f t="shared" si="23"/>
        <v>0</v>
      </c>
      <c r="AK96" s="50">
        <f t="shared" si="24"/>
        <v>0</v>
      </c>
    </row>
    <row r="97" spans="5:37" ht="13.5" hidden="1" customHeight="1">
      <c r="E97" s="48" t="s">
        <v>59</v>
      </c>
      <c r="F97" s="50">
        <f t="shared" si="22"/>
        <v>0</v>
      </c>
      <c r="G97" s="50">
        <f t="shared" si="22"/>
        <v>0</v>
      </c>
      <c r="H97" s="50">
        <f t="shared" si="22"/>
        <v>0</v>
      </c>
      <c r="I97" s="50">
        <f t="shared" si="22"/>
        <v>0</v>
      </c>
      <c r="J97" s="50">
        <f t="shared" si="22"/>
        <v>0</v>
      </c>
      <c r="K97" s="50">
        <f t="shared" si="22"/>
        <v>0</v>
      </c>
      <c r="L97" s="50">
        <f t="shared" si="22"/>
        <v>0</v>
      </c>
      <c r="M97" s="50">
        <f t="shared" si="22"/>
        <v>0</v>
      </c>
      <c r="N97" s="50">
        <f t="shared" si="22"/>
        <v>0</v>
      </c>
      <c r="O97" s="50">
        <f t="shared" si="22"/>
        <v>0</v>
      </c>
      <c r="P97" s="50">
        <f t="shared" si="22"/>
        <v>0</v>
      </c>
      <c r="Q97" s="50">
        <f t="shared" si="22"/>
        <v>0</v>
      </c>
      <c r="R97" s="50">
        <f t="shared" si="22"/>
        <v>0</v>
      </c>
      <c r="S97" s="50">
        <f t="shared" si="22"/>
        <v>0</v>
      </c>
      <c r="T97" s="50">
        <f t="shared" si="22"/>
        <v>0</v>
      </c>
      <c r="U97" s="50">
        <f t="shared" si="22"/>
        <v>0</v>
      </c>
      <c r="V97" s="50">
        <f t="shared" si="23"/>
        <v>0</v>
      </c>
      <c r="W97" s="50">
        <f t="shared" si="23"/>
        <v>0</v>
      </c>
      <c r="X97" s="50">
        <f t="shared" si="23"/>
        <v>0</v>
      </c>
      <c r="Y97" s="50">
        <f t="shared" si="23"/>
        <v>0</v>
      </c>
      <c r="Z97" s="50">
        <f t="shared" si="23"/>
        <v>0</v>
      </c>
      <c r="AA97" s="50">
        <f t="shared" si="23"/>
        <v>0</v>
      </c>
      <c r="AB97" s="50">
        <f t="shared" si="23"/>
        <v>0</v>
      </c>
      <c r="AC97" s="50">
        <f t="shared" si="23"/>
        <v>0</v>
      </c>
      <c r="AD97" s="50">
        <f t="shared" si="23"/>
        <v>0</v>
      </c>
      <c r="AE97" s="50">
        <f t="shared" si="23"/>
        <v>0</v>
      </c>
      <c r="AF97" s="50">
        <f t="shared" si="23"/>
        <v>0</v>
      </c>
      <c r="AG97" s="50">
        <f t="shared" si="23"/>
        <v>0</v>
      </c>
      <c r="AH97" s="50">
        <f t="shared" si="23"/>
        <v>0</v>
      </c>
      <c r="AI97" s="50">
        <f t="shared" si="23"/>
        <v>0</v>
      </c>
      <c r="AJ97" s="50">
        <f t="shared" si="23"/>
        <v>0</v>
      </c>
      <c r="AK97" s="50">
        <f t="shared" si="24"/>
        <v>0</v>
      </c>
    </row>
    <row r="98" spans="5:37" ht="13.5" hidden="1" customHeight="1">
      <c r="E98" s="48" t="s">
        <v>60</v>
      </c>
      <c r="F98" s="50">
        <f t="shared" si="22"/>
        <v>0</v>
      </c>
      <c r="G98" s="50">
        <f t="shared" si="22"/>
        <v>0</v>
      </c>
      <c r="H98" s="50">
        <f t="shared" si="22"/>
        <v>0</v>
      </c>
      <c r="I98" s="50">
        <f t="shared" si="22"/>
        <v>0</v>
      </c>
      <c r="J98" s="50">
        <f t="shared" si="22"/>
        <v>0</v>
      </c>
      <c r="K98" s="50">
        <f t="shared" si="22"/>
        <v>0</v>
      </c>
      <c r="L98" s="50">
        <f t="shared" si="22"/>
        <v>0</v>
      </c>
      <c r="M98" s="50">
        <f t="shared" si="22"/>
        <v>0</v>
      </c>
      <c r="N98" s="50">
        <f t="shared" si="22"/>
        <v>0</v>
      </c>
      <c r="O98" s="50">
        <f t="shared" si="22"/>
        <v>0</v>
      </c>
      <c r="P98" s="50">
        <f t="shared" si="22"/>
        <v>0</v>
      </c>
      <c r="Q98" s="50">
        <f t="shared" si="22"/>
        <v>0</v>
      </c>
      <c r="R98" s="50">
        <f t="shared" si="22"/>
        <v>0</v>
      </c>
      <c r="S98" s="50">
        <f t="shared" si="22"/>
        <v>0</v>
      </c>
      <c r="T98" s="50">
        <f t="shared" si="22"/>
        <v>0</v>
      </c>
      <c r="U98" s="50">
        <f t="shared" si="22"/>
        <v>0</v>
      </c>
      <c r="V98" s="50">
        <f t="shared" si="23"/>
        <v>0</v>
      </c>
      <c r="W98" s="50">
        <f t="shared" si="23"/>
        <v>0</v>
      </c>
      <c r="X98" s="50">
        <f t="shared" si="23"/>
        <v>0</v>
      </c>
      <c r="Y98" s="50">
        <f t="shared" si="23"/>
        <v>0</v>
      </c>
      <c r="Z98" s="50">
        <f t="shared" si="23"/>
        <v>0</v>
      </c>
      <c r="AA98" s="50">
        <f t="shared" si="23"/>
        <v>0</v>
      </c>
      <c r="AB98" s="50">
        <f t="shared" si="23"/>
        <v>0</v>
      </c>
      <c r="AC98" s="50">
        <f t="shared" si="23"/>
        <v>0</v>
      </c>
      <c r="AD98" s="50">
        <f t="shared" si="23"/>
        <v>0</v>
      </c>
      <c r="AE98" s="50">
        <f t="shared" si="23"/>
        <v>0</v>
      </c>
      <c r="AF98" s="50">
        <f t="shared" si="23"/>
        <v>0</v>
      </c>
      <c r="AG98" s="50">
        <f t="shared" si="23"/>
        <v>0</v>
      </c>
      <c r="AH98" s="50">
        <f t="shared" si="23"/>
        <v>0</v>
      </c>
      <c r="AI98" s="50">
        <f t="shared" si="23"/>
        <v>0</v>
      </c>
      <c r="AJ98" s="50">
        <f t="shared" si="23"/>
        <v>0</v>
      </c>
      <c r="AK98" s="50">
        <f t="shared" si="24"/>
        <v>0</v>
      </c>
    </row>
    <row r="99" spans="5:37" ht="13.5" hidden="1" customHeight="1">
      <c r="E99" s="48" t="s">
        <v>61</v>
      </c>
      <c r="F99" s="50">
        <f t="shared" si="22"/>
        <v>0</v>
      </c>
      <c r="G99" s="50">
        <f t="shared" si="22"/>
        <v>0</v>
      </c>
      <c r="H99" s="50">
        <f t="shared" si="22"/>
        <v>0</v>
      </c>
      <c r="I99" s="50">
        <f t="shared" si="22"/>
        <v>0</v>
      </c>
      <c r="J99" s="50">
        <f t="shared" si="22"/>
        <v>0</v>
      </c>
      <c r="K99" s="50">
        <f t="shared" si="22"/>
        <v>0</v>
      </c>
      <c r="L99" s="50">
        <f t="shared" si="22"/>
        <v>0</v>
      </c>
      <c r="M99" s="50">
        <f t="shared" si="22"/>
        <v>0</v>
      </c>
      <c r="N99" s="50">
        <f t="shared" si="22"/>
        <v>0</v>
      </c>
      <c r="O99" s="50">
        <f t="shared" si="22"/>
        <v>0</v>
      </c>
      <c r="P99" s="50">
        <f t="shared" si="22"/>
        <v>0</v>
      </c>
      <c r="Q99" s="50">
        <f t="shared" si="22"/>
        <v>0</v>
      </c>
      <c r="R99" s="50">
        <f t="shared" si="22"/>
        <v>0</v>
      </c>
      <c r="S99" s="50">
        <f t="shared" si="22"/>
        <v>0</v>
      </c>
      <c r="T99" s="50">
        <f t="shared" si="22"/>
        <v>0</v>
      </c>
      <c r="U99" s="50">
        <f t="shared" si="22"/>
        <v>0</v>
      </c>
      <c r="V99" s="50">
        <f t="shared" si="23"/>
        <v>0</v>
      </c>
      <c r="W99" s="50">
        <f t="shared" si="23"/>
        <v>0</v>
      </c>
      <c r="X99" s="50">
        <f t="shared" si="23"/>
        <v>0</v>
      </c>
      <c r="Y99" s="50">
        <f t="shared" si="23"/>
        <v>0</v>
      </c>
      <c r="Z99" s="50">
        <f t="shared" si="23"/>
        <v>0</v>
      </c>
      <c r="AA99" s="50">
        <f t="shared" si="23"/>
        <v>0</v>
      </c>
      <c r="AB99" s="50">
        <f t="shared" si="23"/>
        <v>0</v>
      </c>
      <c r="AC99" s="50">
        <f t="shared" si="23"/>
        <v>0</v>
      </c>
      <c r="AD99" s="50">
        <f t="shared" si="23"/>
        <v>0</v>
      </c>
      <c r="AE99" s="50">
        <f t="shared" si="23"/>
        <v>0</v>
      </c>
      <c r="AF99" s="50">
        <f t="shared" si="23"/>
        <v>0</v>
      </c>
      <c r="AG99" s="50">
        <f t="shared" si="23"/>
        <v>0</v>
      </c>
      <c r="AH99" s="50">
        <f t="shared" si="23"/>
        <v>0</v>
      </c>
      <c r="AI99" s="50">
        <f t="shared" si="23"/>
        <v>0</v>
      </c>
      <c r="AJ99" s="50">
        <f t="shared" si="23"/>
        <v>0</v>
      </c>
      <c r="AK99" s="50">
        <f>COUNTIF(F99:AJ99,1)</f>
        <v>0</v>
      </c>
    </row>
    <row r="100" spans="5:37" ht="13.5" hidden="1" customHeight="1">
      <c r="E100" s="48" t="s">
        <v>62</v>
      </c>
      <c r="F100" s="50">
        <f t="shared" si="22"/>
        <v>0</v>
      </c>
      <c r="G100" s="50">
        <f t="shared" si="22"/>
        <v>0</v>
      </c>
      <c r="H100" s="50">
        <f t="shared" si="22"/>
        <v>0</v>
      </c>
      <c r="I100" s="50">
        <f t="shared" si="22"/>
        <v>0</v>
      </c>
      <c r="J100" s="50">
        <f t="shared" si="22"/>
        <v>0</v>
      </c>
      <c r="K100" s="50">
        <f t="shared" si="22"/>
        <v>0</v>
      </c>
      <c r="L100" s="50">
        <f t="shared" si="22"/>
        <v>0</v>
      </c>
      <c r="M100" s="50">
        <f t="shared" si="22"/>
        <v>0</v>
      </c>
      <c r="N100" s="50">
        <f t="shared" si="22"/>
        <v>0</v>
      </c>
      <c r="O100" s="50">
        <f t="shared" si="22"/>
        <v>0</v>
      </c>
      <c r="P100" s="50">
        <f t="shared" si="22"/>
        <v>0</v>
      </c>
      <c r="Q100" s="50">
        <f t="shared" si="22"/>
        <v>0</v>
      </c>
      <c r="R100" s="50">
        <f t="shared" si="22"/>
        <v>0</v>
      </c>
      <c r="S100" s="50">
        <f t="shared" si="22"/>
        <v>0</v>
      </c>
      <c r="T100" s="50">
        <f t="shared" si="22"/>
        <v>0</v>
      </c>
      <c r="U100" s="50">
        <f t="shared" si="22"/>
        <v>0</v>
      </c>
      <c r="V100" s="50">
        <f t="shared" si="23"/>
        <v>0</v>
      </c>
      <c r="W100" s="50">
        <f t="shared" si="23"/>
        <v>0</v>
      </c>
      <c r="X100" s="50">
        <f t="shared" si="23"/>
        <v>0</v>
      </c>
      <c r="Y100" s="50">
        <f t="shared" si="23"/>
        <v>0</v>
      </c>
      <c r="Z100" s="50">
        <f t="shared" si="23"/>
        <v>0</v>
      </c>
      <c r="AA100" s="50">
        <f t="shared" si="23"/>
        <v>0</v>
      </c>
      <c r="AB100" s="50">
        <f t="shared" si="23"/>
        <v>0</v>
      </c>
      <c r="AC100" s="50">
        <f t="shared" si="23"/>
        <v>0</v>
      </c>
      <c r="AD100" s="50">
        <f t="shared" si="23"/>
        <v>0</v>
      </c>
      <c r="AE100" s="50">
        <f t="shared" si="23"/>
        <v>0</v>
      </c>
      <c r="AF100" s="50">
        <f t="shared" si="23"/>
        <v>0</v>
      </c>
      <c r="AG100" s="50">
        <f t="shared" si="23"/>
        <v>0</v>
      </c>
      <c r="AH100" s="50">
        <f t="shared" si="23"/>
        <v>0</v>
      </c>
      <c r="AI100" s="50">
        <f t="shared" si="23"/>
        <v>0</v>
      </c>
      <c r="AJ100" s="50">
        <f t="shared" si="23"/>
        <v>0</v>
      </c>
      <c r="AK100" s="50">
        <f>COUNTIF(F100:AJ100,1)</f>
        <v>0</v>
      </c>
    </row>
    <row r="101" spans="5:37" ht="13.5" hidden="1" customHeight="1">
      <c r="E101" s="48" t="s">
        <v>63</v>
      </c>
      <c r="F101" s="50">
        <f t="shared" si="22"/>
        <v>0</v>
      </c>
      <c r="G101" s="50">
        <f t="shared" si="22"/>
        <v>0</v>
      </c>
      <c r="H101" s="50">
        <f t="shared" si="22"/>
        <v>0</v>
      </c>
      <c r="I101" s="50">
        <f t="shared" si="22"/>
        <v>0</v>
      </c>
      <c r="J101" s="50">
        <f t="shared" si="22"/>
        <v>0</v>
      </c>
      <c r="K101" s="50">
        <f t="shared" si="22"/>
        <v>0</v>
      </c>
      <c r="L101" s="50">
        <f t="shared" si="22"/>
        <v>0</v>
      </c>
      <c r="M101" s="50">
        <f t="shared" si="22"/>
        <v>0</v>
      </c>
      <c r="N101" s="50">
        <f t="shared" si="22"/>
        <v>0</v>
      </c>
      <c r="O101" s="50">
        <f t="shared" si="22"/>
        <v>0</v>
      </c>
      <c r="P101" s="50">
        <f t="shared" si="22"/>
        <v>0</v>
      </c>
      <c r="Q101" s="50">
        <f t="shared" si="22"/>
        <v>0</v>
      </c>
      <c r="R101" s="50">
        <f t="shared" si="22"/>
        <v>0</v>
      </c>
      <c r="S101" s="50">
        <f t="shared" si="22"/>
        <v>0</v>
      </c>
      <c r="T101" s="50">
        <f t="shared" si="22"/>
        <v>0</v>
      </c>
      <c r="U101" s="50">
        <f t="shared" si="22"/>
        <v>0</v>
      </c>
      <c r="V101" s="50">
        <f t="shared" si="23"/>
        <v>0</v>
      </c>
      <c r="W101" s="50">
        <f t="shared" si="23"/>
        <v>0</v>
      </c>
      <c r="X101" s="50">
        <f t="shared" si="23"/>
        <v>0</v>
      </c>
      <c r="Y101" s="50">
        <f t="shared" si="23"/>
        <v>0</v>
      </c>
      <c r="Z101" s="50">
        <f t="shared" si="23"/>
        <v>0</v>
      </c>
      <c r="AA101" s="50">
        <f t="shared" si="23"/>
        <v>0</v>
      </c>
      <c r="AB101" s="50">
        <f t="shared" si="23"/>
        <v>0</v>
      </c>
      <c r="AC101" s="50">
        <f t="shared" si="23"/>
        <v>0</v>
      </c>
      <c r="AD101" s="50">
        <f t="shared" si="23"/>
        <v>0</v>
      </c>
      <c r="AE101" s="50">
        <f t="shared" si="23"/>
        <v>0</v>
      </c>
      <c r="AF101" s="50">
        <f t="shared" si="23"/>
        <v>0</v>
      </c>
      <c r="AG101" s="50">
        <f t="shared" si="23"/>
        <v>0</v>
      </c>
      <c r="AH101" s="50">
        <f t="shared" si="23"/>
        <v>0</v>
      </c>
      <c r="AI101" s="50">
        <f t="shared" si="23"/>
        <v>0</v>
      </c>
      <c r="AJ101" s="50">
        <f t="shared" si="23"/>
        <v>0</v>
      </c>
      <c r="AK101" s="50">
        <f>COUNTIF(F101:AJ101,1)</f>
        <v>0</v>
      </c>
    </row>
    <row r="102" spans="5:37" ht="13.5" hidden="1" customHeight="1">
      <c r="E102" s="48" t="s">
        <v>64</v>
      </c>
      <c r="F102" s="50">
        <f t="shared" si="22"/>
        <v>0</v>
      </c>
      <c r="G102" s="50">
        <f t="shared" si="22"/>
        <v>0</v>
      </c>
      <c r="H102" s="50">
        <f t="shared" si="22"/>
        <v>0</v>
      </c>
      <c r="I102" s="50">
        <f t="shared" si="22"/>
        <v>0</v>
      </c>
      <c r="J102" s="50">
        <f t="shared" si="22"/>
        <v>0</v>
      </c>
      <c r="K102" s="50">
        <f t="shared" si="22"/>
        <v>0</v>
      </c>
      <c r="L102" s="50">
        <f t="shared" si="22"/>
        <v>0</v>
      </c>
      <c r="M102" s="50">
        <f t="shared" si="22"/>
        <v>0</v>
      </c>
      <c r="N102" s="50">
        <f t="shared" si="22"/>
        <v>0</v>
      </c>
      <c r="O102" s="50">
        <f t="shared" si="22"/>
        <v>0</v>
      </c>
      <c r="P102" s="50">
        <f t="shared" si="22"/>
        <v>0</v>
      </c>
      <c r="Q102" s="50">
        <f t="shared" si="22"/>
        <v>0</v>
      </c>
      <c r="R102" s="50">
        <f t="shared" si="22"/>
        <v>0</v>
      </c>
      <c r="S102" s="50">
        <f t="shared" si="22"/>
        <v>0</v>
      </c>
      <c r="T102" s="50">
        <f t="shared" si="22"/>
        <v>0</v>
      </c>
      <c r="U102" s="50">
        <f t="shared" si="22"/>
        <v>0</v>
      </c>
      <c r="V102" s="50">
        <f t="shared" si="23"/>
        <v>0</v>
      </c>
      <c r="W102" s="50">
        <f t="shared" si="23"/>
        <v>0</v>
      </c>
      <c r="X102" s="50">
        <f t="shared" si="23"/>
        <v>0</v>
      </c>
      <c r="Y102" s="50">
        <f t="shared" si="23"/>
        <v>0</v>
      </c>
      <c r="Z102" s="50">
        <f t="shared" si="23"/>
        <v>0</v>
      </c>
      <c r="AA102" s="50">
        <f t="shared" si="23"/>
        <v>0</v>
      </c>
      <c r="AB102" s="50">
        <f t="shared" si="23"/>
        <v>0</v>
      </c>
      <c r="AC102" s="50">
        <f t="shared" si="23"/>
        <v>0</v>
      </c>
      <c r="AD102" s="50">
        <f t="shared" si="23"/>
        <v>0</v>
      </c>
      <c r="AE102" s="50">
        <f t="shared" si="23"/>
        <v>0</v>
      </c>
      <c r="AF102" s="50">
        <f t="shared" si="23"/>
        <v>0</v>
      </c>
      <c r="AG102" s="50">
        <f t="shared" si="23"/>
        <v>0</v>
      </c>
      <c r="AH102" s="50">
        <f t="shared" si="23"/>
        <v>0</v>
      </c>
      <c r="AI102" s="50">
        <f t="shared" si="23"/>
        <v>0</v>
      </c>
      <c r="AJ102" s="50">
        <f t="shared" si="23"/>
        <v>0</v>
      </c>
      <c r="AK102" s="50">
        <f>COUNTIF(F102:AJ102,1)</f>
        <v>0</v>
      </c>
    </row>
    <row r="103" spans="5:37" ht="13.5" hidden="1" customHeight="1">
      <c r="E103" s="48" t="s">
        <v>65</v>
      </c>
      <c r="F103" s="50">
        <f t="shared" si="22"/>
        <v>0</v>
      </c>
      <c r="G103" s="50">
        <f t="shared" si="22"/>
        <v>0</v>
      </c>
      <c r="H103" s="50">
        <f t="shared" si="22"/>
        <v>0</v>
      </c>
      <c r="I103" s="50">
        <f t="shared" si="22"/>
        <v>0</v>
      </c>
      <c r="J103" s="50">
        <f t="shared" si="22"/>
        <v>0</v>
      </c>
      <c r="K103" s="50">
        <f t="shared" si="22"/>
        <v>0</v>
      </c>
      <c r="L103" s="50">
        <f t="shared" si="22"/>
        <v>0</v>
      </c>
      <c r="M103" s="50">
        <f t="shared" si="22"/>
        <v>0</v>
      </c>
      <c r="N103" s="50">
        <f t="shared" si="22"/>
        <v>0</v>
      </c>
      <c r="O103" s="50">
        <f t="shared" si="22"/>
        <v>0</v>
      </c>
      <c r="P103" s="50">
        <f t="shared" si="22"/>
        <v>0</v>
      </c>
      <c r="Q103" s="50">
        <f t="shared" si="22"/>
        <v>0</v>
      </c>
      <c r="R103" s="50">
        <f t="shared" si="22"/>
        <v>0</v>
      </c>
      <c r="S103" s="50">
        <f t="shared" si="22"/>
        <v>0</v>
      </c>
      <c r="T103" s="50">
        <f t="shared" si="22"/>
        <v>0</v>
      </c>
      <c r="U103" s="50">
        <f t="shared" si="22"/>
        <v>0</v>
      </c>
      <c r="V103" s="50">
        <f t="shared" si="23"/>
        <v>0</v>
      </c>
      <c r="W103" s="50">
        <f t="shared" si="23"/>
        <v>0</v>
      </c>
      <c r="X103" s="50">
        <f t="shared" si="23"/>
        <v>0</v>
      </c>
      <c r="Y103" s="50">
        <f t="shared" si="23"/>
        <v>0</v>
      </c>
      <c r="Z103" s="50">
        <f t="shared" si="23"/>
        <v>0</v>
      </c>
      <c r="AA103" s="50">
        <f t="shared" si="23"/>
        <v>0</v>
      </c>
      <c r="AB103" s="50">
        <f t="shared" si="23"/>
        <v>0</v>
      </c>
      <c r="AC103" s="50">
        <f t="shared" si="23"/>
        <v>0</v>
      </c>
      <c r="AD103" s="50">
        <f t="shared" si="23"/>
        <v>0</v>
      </c>
      <c r="AE103" s="50">
        <f t="shared" si="23"/>
        <v>0</v>
      </c>
      <c r="AF103" s="50">
        <f t="shared" si="23"/>
        <v>0</v>
      </c>
      <c r="AG103" s="50">
        <f t="shared" si="23"/>
        <v>0</v>
      </c>
      <c r="AH103" s="50">
        <f t="shared" si="23"/>
        <v>0</v>
      </c>
      <c r="AI103" s="50">
        <f t="shared" si="23"/>
        <v>0</v>
      </c>
      <c r="AJ103" s="50">
        <f t="shared" si="23"/>
        <v>0</v>
      </c>
      <c r="AK103" s="50">
        <f>COUNTIF(F103:AJ103,1)</f>
        <v>0</v>
      </c>
    </row>
    <row r="104" spans="5:37" ht="13.5" hidden="1" customHeight="1">
      <c r="E104" s="48" t="s">
        <v>66</v>
      </c>
      <c r="F104" s="50">
        <f t="shared" si="22"/>
        <v>0</v>
      </c>
      <c r="G104" s="50">
        <f t="shared" si="22"/>
        <v>0</v>
      </c>
      <c r="H104" s="50">
        <f t="shared" si="22"/>
        <v>0</v>
      </c>
      <c r="I104" s="50">
        <f t="shared" si="22"/>
        <v>0</v>
      </c>
      <c r="J104" s="50">
        <f t="shared" si="22"/>
        <v>0</v>
      </c>
      <c r="K104" s="50">
        <f t="shared" si="22"/>
        <v>0</v>
      </c>
      <c r="L104" s="50">
        <f t="shared" si="22"/>
        <v>0</v>
      </c>
      <c r="M104" s="50">
        <f t="shared" si="22"/>
        <v>0</v>
      </c>
      <c r="N104" s="50">
        <f t="shared" si="22"/>
        <v>0</v>
      </c>
      <c r="O104" s="50">
        <f t="shared" si="22"/>
        <v>0</v>
      </c>
      <c r="P104" s="50">
        <f t="shared" si="22"/>
        <v>0</v>
      </c>
      <c r="Q104" s="50">
        <f t="shared" si="22"/>
        <v>0</v>
      </c>
      <c r="R104" s="50">
        <f t="shared" si="22"/>
        <v>0</v>
      </c>
      <c r="S104" s="50">
        <f t="shared" si="22"/>
        <v>0</v>
      </c>
      <c r="T104" s="50">
        <f t="shared" si="22"/>
        <v>0</v>
      </c>
      <c r="U104" s="50">
        <f t="shared" si="22"/>
        <v>0</v>
      </c>
      <c r="V104" s="50">
        <f t="shared" si="23"/>
        <v>0</v>
      </c>
      <c r="W104" s="50">
        <f t="shared" si="23"/>
        <v>0</v>
      </c>
      <c r="X104" s="50">
        <f t="shared" si="23"/>
        <v>0</v>
      </c>
      <c r="Y104" s="50">
        <f t="shared" si="23"/>
        <v>0</v>
      </c>
      <c r="Z104" s="50">
        <f t="shared" si="23"/>
        <v>0</v>
      </c>
      <c r="AA104" s="50">
        <f t="shared" si="23"/>
        <v>0</v>
      </c>
      <c r="AB104" s="50">
        <f t="shared" si="23"/>
        <v>0</v>
      </c>
      <c r="AC104" s="50">
        <f t="shared" si="23"/>
        <v>0</v>
      </c>
      <c r="AD104" s="50">
        <f t="shared" si="23"/>
        <v>0</v>
      </c>
      <c r="AE104" s="50">
        <f t="shared" si="23"/>
        <v>0</v>
      </c>
      <c r="AF104" s="50">
        <f t="shared" si="23"/>
        <v>0</v>
      </c>
      <c r="AG104" s="50">
        <f t="shared" si="23"/>
        <v>0</v>
      </c>
      <c r="AH104" s="50">
        <f t="shared" si="23"/>
        <v>0</v>
      </c>
      <c r="AI104" s="50">
        <f t="shared" si="23"/>
        <v>0</v>
      </c>
      <c r="AJ104" s="50">
        <f t="shared" si="23"/>
        <v>0</v>
      </c>
      <c r="AK104" s="50">
        <f t="shared" si="24"/>
        <v>0</v>
      </c>
    </row>
    <row r="105" spans="5:37" ht="13.5" hidden="1" customHeight="1">
      <c r="E105" s="48" t="s">
        <v>67</v>
      </c>
      <c r="F105" s="50">
        <f t="shared" si="22"/>
        <v>0</v>
      </c>
      <c r="G105" s="50">
        <f t="shared" si="22"/>
        <v>0</v>
      </c>
      <c r="H105" s="50">
        <f t="shared" si="22"/>
        <v>0</v>
      </c>
      <c r="I105" s="50">
        <f t="shared" si="22"/>
        <v>0</v>
      </c>
      <c r="J105" s="50">
        <f t="shared" si="22"/>
        <v>0</v>
      </c>
      <c r="K105" s="50">
        <f t="shared" si="22"/>
        <v>0</v>
      </c>
      <c r="L105" s="50">
        <f t="shared" si="22"/>
        <v>0</v>
      </c>
      <c r="M105" s="50">
        <f t="shared" si="22"/>
        <v>0</v>
      </c>
      <c r="N105" s="50">
        <f t="shared" si="22"/>
        <v>0</v>
      </c>
      <c r="O105" s="50">
        <f t="shared" si="22"/>
        <v>0</v>
      </c>
      <c r="P105" s="50">
        <f t="shared" si="22"/>
        <v>0</v>
      </c>
      <c r="Q105" s="50">
        <f t="shared" si="22"/>
        <v>0</v>
      </c>
      <c r="R105" s="50">
        <f t="shared" si="22"/>
        <v>0</v>
      </c>
      <c r="S105" s="50">
        <f t="shared" si="22"/>
        <v>0</v>
      </c>
      <c r="T105" s="50">
        <f t="shared" si="22"/>
        <v>0</v>
      </c>
      <c r="U105" s="50">
        <f t="shared" si="22"/>
        <v>0</v>
      </c>
      <c r="V105" s="50">
        <f t="shared" si="23"/>
        <v>0</v>
      </c>
      <c r="W105" s="50">
        <f t="shared" si="23"/>
        <v>0</v>
      </c>
      <c r="X105" s="50">
        <f t="shared" si="23"/>
        <v>0</v>
      </c>
      <c r="Y105" s="50">
        <f t="shared" si="23"/>
        <v>0</v>
      </c>
      <c r="Z105" s="50">
        <f t="shared" si="23"/>
        <v>0</v>
      </c>
      <c r="AA105" s="50">
        <f t="shared" si="23"/>
        <v>0</v>
      </c>
      <c r="AB105" s="50">
        <f t="shared" si="23"/>
        <v>0</v>
      </c>
      <c r="AC105" s="50">
        <f t="shared" si="23"/>
        <v>0</v>
      </c>
      <c r="AD105" s="50">
        <f t="shared" si="23"/>
        <v>0</v>
      </c>
      <c r="AE105" s="50">
        <f t="shared" si="23"/>
        <v>0</v>
      </c>
      <c r="AF105" s="50">
        <f t="shared" si="23"/>
        <v>0</v>
      </c>
      <c r="AG105" s="50">
        <f t="shared" si="23"/>
        <v>0</v>
      </c>
      <c r="AH105" s="50">
        <f t="shared" si="23"/>
        <v>0</v>
      </c>
      <c r="AI105" s="50">
        <f t="shared" si="23"/>
        <v>0</v>
      </c>
      <c r="AJ105" s="50">
        <f t="shared" si="23"/>
        <v>0</v>
      </c>
      <c r="AK105" s="50">
        <f t="shared" si="24"/>
        <v>0</v>
      </c>
    </row>
    <row r="106" spans="5:37" ht="13.5" hidden="1" customHeight="1">
      <c r="E106" s="48" t="s">
        <v>68</v>
      </c>
      <c r="F106" s="50">
        <f t="shared" si="22"/>
        <v>0</v>
      </c>
      <c r="G106" s="50">
        <f t="shared" si="22"/>
        <v>0</v>
      </c>
      <c r="H106" s="50">
        <f t="shared" si="22"/>
        <v>0</v>
      </c>
      <c r="I106" s="50">
        <f t="shared" si="22"/>
        <v>0</v>
      </c>
      <c r="J106" s="50">
        <f t="shared" si="22"/>
        <v>0</v>
      </c>
      <c r="K106" s="50">
        <f t="shared" si="22"/>
        <v>0</v>
      </c>
      <c r="L106" s="50">
        <f t="shared" si="22"/>
        <v>0</v>
      </c>
      <c r="M106" s="50">
        <f t="shared" si="22"/>
        <v>0</v>
      </c>
      <c r="N106" s="50">
        <f t="shared" si="22"/>
        <v>0</v>
      </c>
      <c r="O106" s="50">
        <f t="shared" si="22"/>
        <v>0</v>
      </c>
      <c r="P106" s="50">
        <f t="shared" si="22"/>
        <v>0</v>
      </c>
      <c r="Q106" s="50">
        <f t="shared" si="22"/>
        <v>0</v>
      </c>
      <c r="R106" s="50">
        <f t="shared" si="22"/>
        <v>0</v>
      </c>
      <c r="S106" s="50">
        <f t="shared" si="22"/>
        <v>0</v>
      </c>
      <c r="T106" s="50">
        <f t="shared" si="22"/>
        <v>0</v>
      </c>
      <c r="U106" s="50">
        <f t="shared" ref="U106:AJ106" si="25">IF(COUNTIF(V$11:V$30,$E106)=0,0,1)</f>
        <v>0</v>
      </c>
      <c r="V106" s="50">
        <f t="shared" si="25"/>
        <v>0</v>
      </c>
      <c r="W106" s="50">
        <f t="shared" si="25"/>
        <v>0</v>
      </c>
      <c r="X106" s="50">
        <f t="shared" si="25"/>
        <v>0</v>
      </c>
      <c r="Y106" s="50">
        <f t="shared" si="25"/>
        <v>0</v>
      </c>
      <c r="Z106" s="50">
        <f t="shared" si="25"/>
        <v>0</v>
      </c>
      <c r="AA106" s="50">
        <f t="shared" si="25"/>
        <v>0</v>
      </c>
      <c r="AB106" s="50">
        <f t="shared" si="25"/>
        <v>0</v>
      </c>
      <c r="AC106" s="50">
        <f t="shared" si="25"/>
        <v>0</v>
      </c>
      <c r="AD106" s="50">
        <f t="shared" si="25"/>
        <v>0</v>
      </c>
      <c r="AE106" s="50">
        <f t="shared" si="25"/>
        <v>0</v>
      </c>
      <c r="AF106" s="50">
        <f t="shared" si="25"/>
        <v>0</v>
      </c>
      <c r="AG106" s="50">
        <f t="shared" si="25"/>
        <v>0</v>
      </c>
      <c r="AH106" s="50">
        <f t="shared" si="25"/>
        <v>0</v>
      </c>
      <c r="AI106" s="50">
        <f t="shared" si="25"/>
        <v>0</v>
      </c>
      <c r="AJ106" s="50">
        <f t="shared" si="25"/>
        <v>0</v>
      </c>
      <c r="AK106" s="50">
        <f t="shared" si="24"/>
        <v>0</v>
      </c>
    </row>
    <row r="107" spans="5:37" ht="13.5" customHeight="1"/>
  </sheetData>
  <sheetProtection formatCells="0"/>
  <mergeCells count="504">
    <mergeCell ref="BF37:BF38"/>
    <mergeCell ref="BF39:BF40"/>
    <mergeCell ref="BF41:BF42"/>
    <mergeCell ref="BF43:BF44"/>
    <mergeCell ref="BF45:BF46"/>
    <mergeCell ref="BF47:BF48"/>
    <mergeCell ref="BF49:BF50"/>
    <mergeCell ref="BF51:BF52"/>
    <mergeCell ref="BF53:BF54"/>
    <mergeCell ref="BF3:BG3"/>
    <mergeCell ref="BF5:BG5"/>
    <mergeCell ref="BF7:BF8"/>
    <mergeCell ref="BF9:BF10"/>
    <mergeCell ref="BF11:BF12"/>
    <mergeCell ref="BF13:BF14"/>
    <mergeCell ref="BF15:BF16"/>
    <mergeCell ref="BF17:BF18"/>
    <mergeCell ref="BF19:BF20"/>
    <mergeCell ref="AR63:AT63"/>
    <mergeCell ref="AR55:AT56"/>
    <mergeCell ref="AU55:AU56"/>
    <mergeCell ref="AV55:AV56"/>
    <mergeCell ref="AW55:AW56"/>
    <mergeCell ref="AX55:AX56"/>
    <mergeCell ref="AY55:AY56"/>
    <mergeCell ref="AZ55:AZ56"/>
    <mergeCell ref="AZ53:AZ54"/>
    <mergeCell ref="AR62:AT62"/>
    <mergeCell ref="BA53:BA54"/>
    <mergeCell ref="BB53:BB54"/>
    <mergeCell ref="BC53:BC54"/>
    <mergeCell ref="BD53:BD54"/>
    <mergeCell ref="BE53:BE54"/>
    <mergeCell ref="BG53:BG54"/>
    <mergeCell ref="AT51:AT52"/>
    <mergeCell ref="AU51:AU52"/>
    <mergeCell ref="AV51:AV52"/>
    <mergeCell ref="AW51:AW52"/>
    <mergeCell ref="AX51:AX52"/>
    <mergeCell ref="AY51:AY52"/>
    <mergeCell ref="AZ51:AZ52"/>
    <mergeCell ref="BA51:BA52"/>
    <mergeCell ref="BB51:BB52"/>
    <mergeCell ref="BC51:BC52"/>
    <mergeCell ref="BD51:BD52"/>
    <mergeCell ref="BE51:BE52"/>
    <mergeCell ref="BG51:BG52"/>
    <mergeCell ref="BD57:BD58"/>
    <mergeCell ref="BE57:BE58"/>
    <mergeCell ref="BG57:BG58"/>
    <mergeCell ref="AZ57:AZ58"/>
    <mergeCell ref="BA57:BA58"/>
    <mergeCell ref="BB57:BB58"/>
    <mergeCell ref="BC57:BC58"/>
    <mergeCell ref="BA55:BA56"/>
    <mergeCell ref="BB55:BB56"/>
    <mergeCell ref="BC55:BC56"/>
    <mergeCell ref="BD55:BD56"/>
    <mergeCell ref="BE55:BE56"/>
    <mergeCell ref="BG55:BG56"/>
    <mergeCell ref="BF55:BF56"/>
    <mergeCell ref="BF57:BF58"/>
    <mergeCell ref="C50:F50"/>
    <mergeCell ref="AR59:AT59"/>
    <mergeCell ref="A52:E55"/>
    <mergeCell ref="W52:Y52"/>
    <mergeCell ref="AR60:AT60"/>
    <mergeCell ref="W53:Y53"/>
    <mergeCell ref="AR61:AT61"/>
    <mergeCell ref="AX57:AX58"/>
    <mergeCell ref="AY57:AY58"/>
    <mergeCell ref="AS49:AS50"/>
    <mergeCell ref="AT49:AT50"/>
    <mergeCell ref="AU49:AU50"/>
    <mergeCell ref="AV49:AV50"/>
    <mergeCell ref="AW49:AW50"/>
    <mergeCell ref="W54:Y54"/>
    <mergeCell ref="AS53:AS54"/>
    <mergeCell ref="AT53:AT54"/>
    <mergeCell ref="AU53:AU54"/>
    <mergeCell ref="AV53:AV54"/>
    <mergeCell ref="AW53:AW54"/>
    <mergeCell ref="AX53:AX54"/>
    <mergeCell ref="AY53:AY54"/>
    <mergeCell ref="W55:Y55"/>
    <mergeCell ref="BE47:BE48"/>
    <mergeCell ref="BG47:BG48"/>
    <mergeCell ref="C48:D48"/>
    <mergeCell ref="C49:D49"/>
    <mergeCell ref="AR57:AT58"/>
    <mergeCell ref="AU57:AU58"/>
    <mergeCell ref="AV57:AV58"/>
    <mergeCell ref="AW57:AW58"/>
    <mergeCell ref="AW47:AW48"/>
    <mergeCell ref="AX47:AX48"/>
    <mergeCell ref="AY47:AY48"/>
    <mergeCell ref="AZ47:AZ48"/>
    <mergeCell ref="BA47:BA48"/>
    <mergeCell ref="BB47:BB48"/>
    <mergeCell ref="AX49:AX50"/>
    <mergeCell ref="AY49:AY50"/>
    <mergeCell ref="AZ49:AZ50"/>
    <mergeCell ref="BA49:BA50"/>
    <mergeCell ref="BB49:BB50"/>
    <mergeCell ref="BC49:BC50"/>
    <mergeCell ref="BD49:BD50"/>
    <mergeCell ref="BE49:BE50"/>
    <mergeCell ref="BG49:BG50"/>
    <mergeCell ref="AS51:AS52"/>
    <mergeCell ref="BC45:BC46"/>
    <mergeCell ref="BD45:BD46"/>
    <mergeCell ref="BE45:BE46"/>
    <mergeCell ref="BG45:BG46"/>
    <mergeCell ref="C46:D46"/>
    <mergeCell ref="C47:D47"/>
    <mergeCell ref="AS47:AS48"/>
    <mergeCell ref="AT47:AT48"/>
    <mergeCell ref="AU47:AU48"/>
    <mergeCell ref="AV47:AV48"/>
    <mergeCell ref="AW45:AW46"/>
    <mergeCell ref="AX45:AX46"/>
    <mergeCell ref="AY45:AY46"/>
    <mergeCell ref="AZ45:AZ46"/>
    <mergeCell ref="BA45:BA46"/>
    <mergeCell ref="BB45:BB46"/>
    <mergeCell ref="AN45:AN47"/>
    <mergeCell ref="AO45:AO47"/>
    <mergeCell ref="AS45:AS46"/>
    <mergeCell ref="AT45:AT46"/>
    <mergeCell ref="AU45:AU46"/>
    <mergeCell ref="AV45:AV46"/>
    <mergeCell ref="BC47:BC48"/>
    <mergeCell ref="BD47:BD48"/>
    <mergeCell ref="BD43:BD44"/>
    <mergeCell ref="BE43:BE44"/>
    <mergeCell ref="BG43:BG44"/>
    <mergeCell ref="C44:D44"/>
    <mergeCell ref="AV43:AV44"/>
    <mergeCell ref="AW43:AW44"/>
    <mergeCell ref="AX43:AX44"/>
    <mergeCell ref="AY43:AY44"/>
    <mergeCell ref="AZ43:AZ44"/>
    <mergeCell ref="BA43:BA44"/>
    <mergeCell ref="BE41:BE42"/>
    <mergeCell ref="BG41:BG42"/>
    <mergeCell ref="C42:D42"/>
    <mergeCell ref="AM42:AM44"/>
    <mergeCell ref="AN42:AN44"/>
    <mergeCell ref="AO42:AO44"/>
    <mergeCell ref="C43:D43"/>
    <mergeCell ref="AS43:AS44"/>
    <mergeCell ref="AT43:AT44"/>
    <mergeCell ref="AU43:AU44"/>
    <mergeCell ref="AY41:AY42"/>
    <mergeCell ref="AZ41:AZ42"/>
    <mergeCell ref="BA41:BA42"/>
    <mergeCell ref="BB41:BB42"/>
    <mergeCell ref="BC41:BC42"/>
    <mergeCell ref="BD41:BD42"/>
    <mergeCell ref="AS41:AS42"/>
    <mergeCell ref="AT41:AT42"/>
    <mergeCell ref="AU41:AU42"/>
    <mergeCell ref="AV41:AV42"/>
    <mergeCell ref="AW41:AW42"/>
    <mergeCell ref="AX41:AX42"/>
    <mergeCell ref="BB43:BB44"/>
    <mergeCell ref="BC43:BC44"/>
    <mergeCell ref="BA39:BA40"/>
    <mergeCell ref="BB39:BB40"/>
    <mergeCell ref="BC39:BC40"/>
    <mergeCell ref="BD39:BD40"/>
    <mergeCell ref="BE39:BE40"/>
    <mergeCell ref="BG39:BG40"/>
    <mergeCell ref="AU39:AU40"/>
    <mergeCell ref="AV39:AV40"/>
    <mergeCell ref="AW39:AW40"/>
    <mergeCell ref="AX39:AX40"/>
    <mergeCell ref="AY39:AY40"/>
    <mergeCell ref="AZ39:AZ40"/>
    <mergeCell ref="BE37:BE38"/>
    <mergeCell ref="BG37:BG38"/>
    <mergeCell ref="C38:D38"/>
    <mergeCell ref="C39:D39"/>
    <mergeCell ref="AM39:AM41"/>
    <mergeCell ref="AN39:AN41"/>
    <mergeCell ref="AO39:AO41"/>
    <mergeCell ref="AR39:AR48"/>
    <mergeCell ref="AS39:AS40"/>
    <mergeCell ref="AT39:AT40"/>
    <mergeCell ref="AY37:AY38"/>
    <mergeCell ref="AZ37:AZ38"/>
    <mergeCell ref="BA37:BA38"/>
    <mergeCell ref="BB37:BB38"/>
    <mergeCell ref="BC37:BC38"/>
    <mergeCell ref="BD37:BD38"/>
    <mergeCell ref="AS37:AS38"/>
    <mergeCell ref="AT37:AT38"/>
    <mergeCell ref="AU37:AU38"/>
    <mergeCell ref="AV37:AV38"/>
    <mergeCell ref="AW37:AW38"/>
    <mergeCell ref="AX37:AX38"/>
    <mergeCell ref="AL36:AL47"/>
    <mergeCell ref="AM36:AM38"/>
    <mergeCell ref="BB35:BB36"/>
    <mergeCell ref="BC35:BC36"/>
    <mergeCell ref="BD35:BD36"/>
    <mergeCell ref="BE35:BE36"/>
    <mergeCell ref="BG35:BG36"/>
    <mergeCell ref="AU35:AU36"/>
    <mergeCell ref="AV35:AV36"/>
    <mergeCell ref="AW35:AW36"/>
    <mergeCell ref="AX35:AX36"/>
    <mergeCell ref="AY35:AY36"/>
    <mergeCell ref="AZ35:AZ36"/>
    <mergeCell ref="BA35:BA36"/>
    <mergeCell ref="BF35:BF36"/>
    <mergeCell ref="A35:B36"/>
    <mergeCell ref="C35:D36"/>
    <mergeCell ref="E35:E36"/>
    <mergeCell ref="F35:F36"/>
    <mergeCell ref="G35:AK35"/>
    <mergeCell ref="AS35:AS36"/>
    <mergeCell ref="AT35:AT36"/>
    <mergeCell ref="AX33:AX34"/>
    <mergeCell ref="AY33:AY34"/>
    <mergeCell ref="AN36:AN38"/>
    <mergeCell ref="AO36:AO38"/>
    <mergeCell ref="A37:B50"/>
    <mergeCell ref="C37:D37"/>
    <mergeCell ref="C40:D40"/>
    <mergeCell ref="C41:D41"/>
    <mergeCell ref="C45:D45"/>
    <mergeCell ref="AM45:AM47"/>
    <mergeCell ref="A33:F33"/>
    <mergeCell ref="AS33:AS34"/>
    <mergeCell ref="AT33:AT34"/>
    <mergeCell ref="AU33:AU34"/>
    <mergeCell ref="AV33:AV34"/>
    <mergeCell ref="AW33:AW34"/>
    <mergeCell ref="AR49:AR54"/>
    <mergeCell ref="AS27:AS28"/>
    <mergeCell ref="AT27:AT28"/>
    <mergeCell ref="AU27:AU28"/>
    <mergeCell ref="AV27:AV28"/>
    <mergeCell ref="AW27:AW28"/>
    <mergeCell ref="AX27:AX28"/>
    <mergeCell ref="AY27:AY28"/>
    <mergeCell ref="AZ27:AZ28"/>
    <mergeCell ref="AS23:AS24"/>
    <mergeCell ref="AT23:AT24"/>
    <mergeCell ref="AU23:AU24"/>
    <mergeCell ref="AV23:AV24"/>
    <mergeCell ref="AW23:AW24"/>
    <mergeCell ref="AZ33:AZ34"/>
    <mergeCell ref="B31:F31"/>
    <mergeCell ref="AS31:AS32"/>
    <mergeCell ref="AT31:AT32"/>
    <mergeCell ref="AU31:AU32"/>
    <mergeCell ref="AV31:AV32"/>
    <mergeCell ref="AW31:AW32"/>
    <mergeCell ref="AW29:AW30"/>
    <mergeCell ref="AX29:AX30"/>
    <mergeCell ref="AY29:AY30"/>
    <mergeCell ref="A32:F32"/>
    <mergeCell ref="AR29:AR38"/>
    <mergeCell ref="AS29:AS30"/>
    <mergeCell ref="AT29:AT30"/>
    <mergeCell ref="AU29:AU30"/>
    <mergeCell ref="AV29:AV30"/>
    <mergeCell ref="AX31:AX32"/>
    <mergeCell ref="AY31:AY32"/>
    <mergeCell ref="AZ31:AZ32"/>
    <mergeCell ref="A11:A31"/>
    <mergeCell ref="AS11:AS12"/>
    <mergeCell ref="AT11:AT12"/>
    <mergeCell ref="AU11:AU12"/>
    <mergeCell ref="AV11:AV12"/>
    <mergeCell ref="AZ29:AZ30"/>
    <mergeCell ref="BA29:BA30"/>
    <mergeCell ref="BB29:BB30"/>
    <mergeCell ref="BD31:BD32"/>
    <mergeCell ref="BE31:BE32"/>
    <mergeCell ref="BG31:BG32"/>
    <mergeCell ref="BA31:BA32"/>
    <mergeCell ref="BB31:BB32"/>
    <mergeCell ref="BC31:BC32"/>
    <mergeCell ref="BF29:BF30"/>
    <mergeCell ref="BF31:BF32"/>
    <mergeCell ref="BD33:BD34"/>
    <mergeCell ref="BE33:BE34"/>
    <mergeCell ref="BG33:BG34"/>
    <mergeCell ref="BA33:BA34"/>
    <mergeCell ref="BB33:BB34"/>
    <mergeCell ref="BC33:BC34"/>
    <mergeCell ref="BB25:BB26"/>
    <mergeCell ref="BC25:BC26"/>
    <mergeCell ref="BD25:BD26"/>
    <mergeCell ref="BE25:BE26"/>
    <mergeCell ref="BB27:BB28"/>
    <mergeCell ref="BC27:BC28"/>
    <mergeCell ref="BD27:BD28"/>
    <mergeCell ref="BE27:BE28"/>
    <mergeCell ref="BG27:BG28"/>
    <mergeCell ref="BA27:BA28"/>
    <mergeCell ref="BC29:BC30"/>
    <mergeCell ref="BD29:BD30"/>
    <mergeCell ref="BE29:BE30"/>
    <mergeCell ref="BG29:BG30"/>
    <mergeCell ref="BF25:BF26"/>
    <mergeCell ref="BF27:BF28"/>
    <mergeCell ref="BF33:BF34"/>
    <mergeCell ref="BD23:BD24"/>
    <mergeCell ref="BE23:BE24"/>
    <mergeCell ref="BG23:BG24"/>
    <mergeCell ref="AS25:AS26"/>
    <mergeCell ref="AT25:AT26"/>
    <mergeCell ref="AU25:AU26"/>
    <mergeCell ref="AV25:AV26"/>
    <mergeCell ref="AW25:AW26"/>
    <mergeCell ref="AX25:AX26"/>
    <mergeCell ref="AY25:AY26"/>
    <mergeCell ref="AX23:AX24"/>
    <mergeCell ref="AY23:AY24"/>
    <mergeCell ref="AZ23:AZ24"/>
    <mergeCell ref="BA23:BA24"/>
    <mergeCell ref="BB23:BB24"/>
    <mergeCell ref="BC23:BC24"/>
    <mergeCell ref="BG25:BG26"/>
    <mergeCell ref="AZ25:AZ26"/>
    <mergeCell ref="BA25:BA26"/>
    <mergeCell ref="BF23:BF24"/>
    <mergeCell ref="BB19:BB20"/>
    <mergeCell ref="BC19:BC20"/>
    <mergeCell ref="BD19:BD20"/>
    <mergeCell ref="BE19:BE20"/>
    <mergeCell ref="BB21:BB22"/>
    <mergeCell ref="BC21:BC22"/>
    <mergeCell ref="BD21:BD22"/>
    <mergeCell ref="BE21:BE22"/>
    <mergeCell ref="BG21:BG22"/>
    <mergeCell ref="BF21:BF22"/>
    <mergeCell ref="AT21:AT22"/>
    <mergeCell ref="AU21:AU22"/>
    <mergeCell ref="AV21:AV22"/>
    <mergeCell ref="AW21:AW22"/>
    <mergeCell ref="AX21:AX22"/>
    <mergeCell ref="AY21:AY22"/>
    <mergeCell ref="AZ21:AZ22"/>
    <mergeCell ref="BA21:BA22"/>
    <mergeCell ref="AZ19:AZ20"/>
    <mergeCell ref="BA19:BA20"/>
    <mergeCell ref="BE17:BE18"/>
    <mergeCell ref="BG17:BG18"/>
    <mergeCell ref="AR19:AR28"/>
    <mergeCell ref="AS19:AS20"/>
    <mergeCell ref="AT19:AT20"/>
    <mergeCell ref="AU19:AU20"/>
    <mergeCell ref="AV19:AV20"/>
    <mergeCell ref="AW19:AW20"/>
    <mergeCell ref="AX19:AX20"/>
    <mergeCell ref="AY19:AY20"/>
    <mergeCell ref="AY17:AY18"/>
    <mergeCell ref="AZ17:AZ18"/>
    <mergeCell ref="BA17:BA18"/>
    <mergeCell ref="BB17:BB18"/>
    <mergeCell ref="BC17:BC18"/>
    <mergeCell ref="BD17:BD18"/>
    <mergeCell ref="AS17:AS18"/>
    <mergeCell ref="AT17:AT18"/>
    <mergeCell ref="AU17:AU18"/>
    <mergeCell ref="AV17:AV18"/>
    <mergeCell ref="AW17:AW18"/>
    <mergeCell ref="AX17:AX18"/>
    <mergeCell ref="BG19:BG20"/>
    <mergeCell ref="AS21:AS22"/>
    <mergeCell ref="BI11:BL11"/>
    <mergeCell ref="BN12:BN15"/>
    <mergeCell ref="BD13:BD14"/>
    <mergeCell ref="BE13:BE14"/>
    <mergeCell ref="BO12:BO15"/>
    <mergeCell ref="BE15:BE16"/>
    <mergeCell ref="BG15:BG16"/>
    <mergeCell ref="AX11:AX12"/>
    <mergeCell ref="AY11:AY12"/>
    <mergeCell ref="AZ11:AZ12"/>
    <mergeCell ref="BA11:BA12"/>
    <mergeCell ref="BB11:BB12"/>
    <mergeCell ref="BC11:BC12"/>
    <mergeCell ref="BG13:BG14"/>
    <mergeCell ref="AZ13:AZ14"/>
    <mergeCell ref="BA13:BA14"/>
    <mergeCell ref="BB13:BB14"/>
    <mergeCell ref="AZ15:AZ16"/>
    <mergeCell ref="BA15:BA16"/>
    <mergeCell ref="BB15:BB16"/>
    <mergeCell ref="AX15:AX16"/>
    <mergeCell ref="AX13:AX14"/>
    <mergeCell ref="AY13:AY14"/>
    <mergeCell ref="AY15:AY16"/>
    <mergeCell ref="AU13:AU14"/>
    <mergeCell ref="AV13:AV14"/>
    <mergeCell ref="AT7:AT8"/>
    <mergeCell ref="AU7:AU8"/>
    <mergeCell ref="AV7:AV8"/>
    <mergeCell ref="BE9:BE10"/>
    <mergeCell ref="BG9:BG10"/>
    <mergeCell ref="BD11:BD12"/>
    <mergeCell ref="BE11:BE12"/>
    <mergeCell ref="BG11:BG12"/>
    <mergeCell ref="AW7:AW8"/>
    <mergeCell ref="AX7:AX8"/>
    <mergeCell ref="BI9:BJ9"/>
    <mergeCell ref="AY7:AY8"/>
    <mergeCell ref="AZ7:AZ8"/>
    <mergeCell ref="BA7:BA8"/>
    <mergeCell ref="BB7:BB8"/>
    <mergeCell ref="BC7:BC8"/>
    <mergeCell ref="BD7:BD8"/>
    <mergeCell ref="AS7:AS8"/>
    <mergeCell ref="BC15:BC16"/>
    <mergeCell ref="BD15:BD16"/>
    <mergeCell ref="BC13:BC14"/>
    <mergeCell ref="BA9:BA10"/>
    <mergeCell ref="BB9:BB10"/>
    <mergeCell ref="BC9:BC10"/>
    <mergeCell ref="BD9:BD10"/>
    <mergeCell ref="AW11:AW12"/>
    <mergeCell ref="AS15:AS16"/>
    <mergeCell ref="AT15:AT16"/>
    <mergeCell ref="AU15:AU16"/>
    <mergeCell ref="AV15:AV16"/>
    <mergeCell ref="AW15:AW16"/>
    <mergeCell ref="AW13:AW14"/>
    <mergeCell ref="AS13:AS14"/>
    <mergeCell ref="AT13:AT14"/>
    <mergeCell ref="T7:T10"/>
    <mergeCell ref="U7:U10"/>
    <mergeCell ref="V7:V10"/>
    <mergeCell ref="W7:W10"/>
    <mergeCell ref="X7:X10"/>
    <mergeCell ref="AN7:AN10"/>
    <mergeCell ref="AO7:AO10"/>
    <mergeCell ref="AR7:AR8"/>
    <mergeCell ref="CF8:CF10"/>
    <mergeCell ref="AR9:AR18"/>
    <mergeCell ref="AS9:AS10"/>
    <mergeCell ref="AT9:AT10"/>
    <mergeCell ref="AU9:AU10"/>
    <mergeCell ref="AV9:AV10"/>
    <mergeCell ref="AW9:AW10"/>
    <mergeCell ref="AX9:AX10"/>
    <mergeCell ref="AY9:AY10"/>
    <mergeCell ref="AZ9:AZ10"/>
    <mergeCell ref="BE7:BE8"/>
    <mergeCell ref="BG7:BG8"/>
    <mergeCell ref="CB8:CB10"/>
    <mergeCell ref="CC8:CC10"/>
    <mergeCell ref="CD8:CD10"/>
    <mergeCell ref="CE8:CE10"/>
    <mergeCell ref="AF7:AF10"/>
    <mergeCell ref="AG7:AG10"/>
    <mergeCell ref="AH7:AH10"/>
    <mergeCell ref="AI7:AI10"/>
    <mergeCell ref="AJ7:AJ10"/>
    <mergeCell ref="AA7:AA10"/>
    <mergeCell ref="AB7:AB10"/>
    <mergeCell ref="AC7:AC10"/>
    <mergeCell ref="AD7:AD10"/>
    <mergeCell ref="A1:E1"/>
    <mergeCell ref="AN1:AO1"/>
    <mergeCell ref="AV1:AV2"/>
    <mergeCell ref="AW1:AW2"/>
    <mergeCell ref="AN2:AO3"/>
    <mergeCell ref="A3:G5"/>
    <mergeCell ref="H3:Z5"/>
    <mergeCell ref="AS3:AV5"/>
    <mergeCell ref="AW3:BB5"/>
    <mergeCell ref="AM5:AO5"/>
    <mergeCell ref="AB5:AD5"/>
    <mergeCell ref="AE5:AK5"/>
    <mergeCell ref="AK7:AK10"/>
    <mergeCell ref="AL7:AL10"/>
    <mergeCell ref="AM7:AM10"/>
    <mergeCell ref="A7:B10"/>
    <mergeCell ref="C7:C10"/>
    <mergeCell ref="D7:D10"/>
    <mergeCell ref="E7:E10"/>
    <mergeCell ref="F7:F10"/>
    <mergeCell ref="M7:M10"/>
    <mergeCell ref="N7:N10"/>
    <mergeCell ref="O7:O10"/>
    <mergeCell ref="P7:P10"/>
    <mergeCell ref="Q7:Q10"/>
    <mergeCell ref="R7:R10"/>
    <mergeCell ref="G7:G10"/>
    <mergeCell ref="H7:H10"/>
    <mergeCell ref="I7:I10"/>
    <mergeCell ref="J7:J10"/>
    <mergeCell ref="K7:K10"/>
    <mergeCell ref="L7:L10"/>
    <mergeCell ref="Y7:Y10"/>
    <mergeCell ref="S7:S10"/>
    <mergeCell ref="Z7:Z10"/>
    <mergeCell ref="AE7:AE10"/>
  </mergeCells>
  <phoneticPr fontId="5"/>
  <conditionalFormatting sqref="B11:B30">
    <cfRule type="containsBlanks" dxfId="55" priority="24" stopIfTrue="1">
      <formula>LEN(TRIM(B11))=0</formula>
    </cfRule>
  </conditionalFormatting>
  <conditionalFormatting sqref="E11:AK30 F37:AK49">
    <cfRule type="containsBlanks" dxfId="54" priority="16" stopIfTrue="1">
      <formula>LEN(TRIM(E11))=0</formula>
    </cfRule>
  </conditionalFormatting>
  <conditionalFormatting sqref="G53:V53">
    <cfRule type="containsBlanks" dxfId="53" priority="22" stopIfTrue="1">
      <formula>LEN(TRIM(G53))=0</formula>
    </cfRule>
  </conditionalFormatting>
  <conditionalFormatting sqref="G7:AK10 G36:AK36">
    <cfRule type="expression" dxfId="51" priority="13" stopIfTrue="1">
      <formula>WEEKDAY(G7,1)=1</formula>
    </cfRule>
    <cfRule type="expression" dxfId="50" priority="14" stopIfTrue="1">
      <formula>WEEKDAY(G7,1)=7</formula>
    </cfRule>
  </conditionalFormatting>
  <conditionalFormatting sqref="G33:AK33">
    <cfRule type="containsBlanks" dxfId="49" priority="15" stopIfTrue="1">
      <formula>LEN(TRIM(G33))=0</formula>
    </cfRule>
  </conditionalFormatting>
  <conditionalFormatting sqref="AE5 AM5">
    <cfRule type="containsBlanks" dxfId="48" priority="19" stopIfTrue="1">
      <formula>LEN(TRIM(AE5))=0</formula>
    </cfRule>
  </conditionalFormatting>
  <conditionalFormatting sqref="AS9:AS54 AU9:AU54">
    <cfRule type="containsBlanks" dxfId="47" priority="6">
      <formula>LEN(TRIM(AS9))=0</formula>
    </cfRule>
  </conditionalFormatting>
  <conditionalFormatting sqref="AW1:AW2">
    <cfRule type="containsBlanks" dxfId="46" priority="17" stopIfTrue="1">
      <formula>LEN(TRIM(AW1))=0</formula>
    </cfRule>
  </conditionalFormatting>
  <conditionalFormatting sqref="AZ9:AZ28 BB9:BB28 AV9:AV54 BG9:BG54 AX19:AX48 BD19:BE48">
    <cfRule type="containsBlanks" dxfId="45" priority="5">
      <formula>LEN(TRIM(AV9))=0</formula>
    </cfRule>
  </conditionalFormatting>
  <conditionalFormatting sqref="BC19:BC28">
    <cfRule type="containsBlanks" dxfId="44" priority="3" stopIfTrue="1">
      <formula>LEN(TRIM(BC19))=0</formula>
    </cfRule>
  </conditionalFormatting>
  <conditionalFormatting sqref="BF3 BF5">
    <cfRule type="containsBlanks" dxfId="43" priority="4">
      <formula>LEN(TRIM(BF3))=0</formula>
    </cfRule>
  </conditionalFormatting>
  <conditionalFormatting sqref="BF49:BF54">
    <cfRule type="containsBlanks" dxfId="42" priority="2">
      <formula>LEN(TRIM(BF49))=0</formula>
    </cfRule>
  </conditionalFormatting>
  <dataValidations count="5">
    <dataValidation type="list" allowBlank="1" showInputMessage="1" showErrorMessage="1" sqref="B11:B30" xr:uid="{00000000-0002-0000-0600-000000000000}">
      <formula1>"TR,FW1,FW2,FW3,多能工"</formula1>
    </dataValidation>
    <dataValidation type="whole" operator="lessThanOrEqual" allowBlank="1" showInputMessage="1" showErrorMessage="1" error="月当たりの上限額は２万円となります。_x000a_（男性研修生は対象外）" sqref="BE983066:BF983095 BE65562:BF65591 BE131098:BF131127 BE196634:BF196663 BE262170:BF262199 BE327706:BF327735 BE393242:BF393271 BE458778:BF458807 BE524314:BF524343 BE589850:BF589879 BE655386:BF655415 BE720922:BF720951 BE786458:BF786487 BE851994:BF852023 BE917530:BF917559" xr:uid="{00000000-0002-0000-0600-000001000000}">
      <formula1>20000</formula1>
    </dataValidation>
    <dataValidation type="list" allowBlank="1" showInputMessage="1" showErrorMessage="1" sqref="WWP983084:WXT983096 KE37:LI49 UA37:VE49 ADW37:AFA49 ANS37:AOW49 AXO37:AYS49 BHK37:BIO49 BRG37:BSK49 CBC37:CCG49 CKY37:CMC49 CUU37:CVY49 DEQ37:DFU49 DOM37:DPQ49 DYI37:DZM49 EIE37:EJI49 ESA37:ETE49 FBW37:FDA49 FLS37:FMW49 FVO37:FWS49 GFK37:GGO49 GPG37:GQK49 GZC37:HAG49 HIY37:HKC49 HSU37:HTY49 ICQ37:IDU49 IMM37:INQ49 IWI37:IXM49 JGE37:JHI49 JQA37:JRE49 JZW37:KBA49 KJS37:KKW49 KTO37:KUS49 LDK37:LEO49 LNG37:LOK49 LXC37:LYG49 MGY37:MIC49 MQU37:MRY49 NAQ37:NBU49 NKM37:NLQ49 NUI37:NVM49 OEE37:OFI49 OOA37:OPE49 OXW37:OZA49 PHS37:PIW49 PRO37:PSS49 QBK37:QCO49 QLG37:QMK49 QVC37:QWG49 REY37:RGC49 ROU37:RPY49 RYQ37:RZU49 SIM37:SJQ49 SSI37:STM49 TCE37:TDI49 TMA37:TNE49 TVW37:TXA49 UFS37:UGW49 UPO37:UQS49 UZK37:VAO49 VJG37:VKK49 VTC37:VUG49 WCY37:WEC49 WMU37:WNY49 WWQ37:WXU49 F65580:AK65592 KD65580:LH65592 TZ65580:VD65592 ADV65580:AEZ65592 ANR65580:AOV65592 AXN65580:AYR65592 BHJ65580:BIN65592 BRF65580:BSJ65592 CBB65580:CCF65592 CKX65580:CMB65592 CUT65580:CVX65592 DEP65580:DFT65592 DOL65580:DPP65592 DYH65580:DZL65592 EID65580:EJH65592 ERZ65580:ETD65592 FBV65580:FCZ65592 FLR65580:FMV65592 FVN65580:FWR65592 GFJ65580:GGN65592 GPF65580:GQJ65592 GZB65580:HAF65592 HIX65580:HKB65592 HST65580:HTX65592 ICP65580:IDT65592 IML65580:INP65592 IWH65580:IXL65592 JGD65580:JHH65592 JPZ65580:JRD65592 JZV65580:KAZ65592 KJR65580:KKV65592 KTN65580:KUR65592 LDJ65580:LEN65592 LNF65580:LOJ65592 LXB65580:LYF65592 MGX65580:MIB65592 MQT65580:MRX65592 NAP65580:NBT65592 NKL65580:NLP65592 NUH65580:NVL65592 OED65580:OFH65592 ONZ65580:OPD65592 OXV65580:OYZ65592 PHR65580:PIV65592 PRN65580:PSR65592 QBJ65580:QCN65592 QLF65580:QMJ65592 QVB65580:QWF65592 REX65580:RGB65592 ROT65580:RPX65592 RYP65580:RZT65592 SIL65580:SJP65592 SSH65580:STL65592 TCD65580:TDH65592 TLZ65580:TND65592 TVV65580:TWZ65592 UFR65580:UGV65592 UPN65580:UQR65592 UZJ65580:VAN65592 VJF65580:VKJ65592 VTB65580:VUF65592 WCX65580:WEB65592 WMT65580:WNX65592 WWP65580:WXT65592 F131116:AK131128 KD131116:LH131128 TZ131116:VD131128 ADV131116:AEZ131128 ANR131116:AOV131128 AXN131116:AYR131128 BHJ131116:BIN131128 BRF131116:BSJ131128 CBB131116:CCF131128 CKX131116:CMB131128 CUT131116:CVX131128 DEP131116:DFT131128 DOL131116:DPP131128 DYH131116:DZL131128 EID131116:EJH131128 ERZ131116:ETD131128 FBV131116:FCZ131128 FLR131116:FMV131128 FVN131116:FWR131128 GFJ131116:GGN131128 GPF131116:GQJ131128 GZB131116:HAF131128 HIX131116:HKB131128 HST131116:HTX131128 ICP131116:IDT131128 IML131116:INP131128 IWH131116:IXL131128 JGD131116:JHH131128 JPZ131116:JRD131128 JZV131116:KAZ131128 KJR131116:KKV131128 KTN131116:KUR131128 LDJ131116:LEN131128 LNF131116:LOJ131128 LXB131116:LYF131128 MGX131116:MIB131128 MQT131116:MRX131128 NAP131116:NBT131128 NKL131116:NLP131128 NUH131116:NVL131128 OED131116:OFH131128 ONZ131116:OPD131128 OXV131116:OYZ131128 PHR131116:PIV131128 PRN131116:PSR131128 QBJ131116:QCN131128 QLF131116:QMJ131128 QVB131116:QWF131128 REX131116:RGB131128 ROT131116:RPX131128 RYP131116:RZT131128 SIL131116:SJP131128 SSH131116:STL131128 TCD131116:TDH131128 TLZ131116:TND131128 TVV131116:TWZ131128 UFR131116:UGV131128 UPN131116:UQR131128 UZJ131116:VAN131128 VJF131116:VKJ131128 VTB131116:VUF131128 WCX131116:WEB131128 WMT131116:WNX131128 WWP131116:WXT131128 F196652:AK196664 KD196652:LH196664 TZ196652:VD196664 ADV196652:AEZ196664 ANR196652:AOV196664 AXN196652:AYR196664 BHJ196652:BIN196664 BRF196652:BSJ196664 CBB196652:CCF196664 CKX196652:CMB196664 CUT196652:CVX196664 DEP196652:DFT196664 DOL196652:DPP196664 DYH196652:DZL196664 EID196652:EJH196664 ERZ196652:ETD196664 FBV196652:FCZ196664 FLR196652:FMV196664 FVN196652:FWR196664 GFJ196652:GGN196664 GPF196652:GQJ196664 GZB196652:HAF196664 HIX196652:HKB196664 HST196652:HTX196664 ICP196652:IDT196664 IML196652:INP196664 IWH196652:IXL196664 JGD196652:JHH196664 JPZ196652:JRD196664 JZV196652:KAZ196664 KJR196652:KKV196664 KTN196652:KUR196664 LDJ196652:LEN196664 LNF196652:LOJ196664 LXB196652:LYF196664 MGX196652:MIB196664 MQT196652:MRX196664 NAP196652:NBT196664 NKL196652:NLP196664 NUH196652:NVL196664 OED196652:OFH196664 ONZ196652:OPD196664 OXV196652:OYZ196664 PHR196652:PIV196664 PRN196652:PSR196664 QBJ196652:QCN196664 QLF196652:QMJ196664 QVB196652:QWF196664 REX196652:RGB196664 ROT196652:RPX196664 RYP196652:RZT196664 SIL196652:SJP196664 SSH196652:STL196664 TCD196652:TDH196664 TLZ196652:TND196664 TVV196652:TWZ196664 UFR196652:UGV196664 UPN196652:UQR196664 UZJ196652:VAN196664 VJF196652:VKJ196664 VTB196652:VUF196664 WCX196652:WEB196664 WMT196652:WNX196664 WWP196652:WXT196664 F262188:AK262200 KD262188:LH262200 TZ262188:VD262200 ADV262188:AEZ262200 ANR262188:AOV262200 AXN262188:AYR262200 BHJ262188:BIN262200 BRF262188:BSJ262200 CBB262188:CCF262200 CKX262188:CMB262200 CUT262188:CVX262200 DEP262188:DFT262200 DOL262188:DPP262200 DYH262188:DZL262200 EID262188:EJH262200 ERZ262188:ETD262200 FBV262188:FCZ262200 FLR262188:FMV262200 FVN262188:FWR262200 GFJ262188:GGN262200 GPF262188:GQJ262200 GZB262188:HAF262200 HIX262188:HKB262200 HST262188:HTX262200 ICP262188:IDT262200 IML262188:INP262200 IWH262188:IXL262200 JGD262188:JHH262200 JPZ262188:JRD262200 JZV262188:KAZ262200 KJR262188:KKV262200 KTN262188:KUR262200 LDJ262188:LEN262200 LNF262188:LOJ262200 LXB262188:LYF262200 MGX262188:MIB262200 MQT262188:MRX262200 NAP262188:NBT262200 NKL262188:NLP262200 NUH262188:NVL262200 OED262188:OFH262200 ONZ262188:OPD262200 OXV262188:OYZ262200 PHR262188:PIV262200 PRN262188:PSR262200 QBJ262188:QCN262200 QLF262188:QMJ262200 QVB262188:QWF262200 REX262188:RGB262200 ROT262188:RPX262200 RYP262188:RZT262200 SIL262188:SJP262200 SSH262188:STL262200 TCD262188:TDH262200 TLZ262188:TND262200 TVV262188:TWZ262200 UFR262188:UGV262200 UPN262188:UQR262200 UZJ262188:VAN262200 VJF262188:VKJ262200 VTB262188:VUF262200 WCX262188:WEB262200 WMT262188:WNX262200 WWP262188:WXT262200 F327724:AK327736 KD327724:LH327736 TZ327724:VD327736 ADV327724:AEZ327736 ANR327724:AOV327736 AXN327724:AYR327736 BHJ327724:BIN327736 BRF327724:BSJ327736 CBB327724:CCF327736 CKX327724:CMB327736 CUT327724:CVX327736 DEP327724:DFT327736 DOL327724:DPP327736 DYH327724:DZL327736 EID327724:EJH327736 ERZ327724:ETD327736 FBV327724:FCZ327736 FLR327724:FMV327736 FVN327724:FWR327736 GFJ327724:GGN327736 GPF327724:GQJ327736 GZB327724:HAF327736 HIX327724:HKB327736 HST327724:HTX327736 ICP327724:IDT327736 IML327724:INP327736 IWH327724:IXL327736 JGD327724:JHH327736 JPZ327724:JRD327736 JZV327724:KAZ327736 KJR327724:KKV327736 KTN327724:KUR327736 LDJ327724:LEN327736 LNF327724:LOJ327736 LXB327724:LYF327736 MGX327724:MIB327736 MQT327724:MRX327736 NAP327724:NBT327736 NKL327724:NLP327736 NUH327724:NVL327736 OED327724:OFH327736 ONZ327724:OPD327736 OXV327724:OYZ327736 PHR327724:PIV327736 PRN327724:PSR327736 QBJ327724:QCN327736 QLF327724:QMJ327736 QVB327724:QWF327736 REX327724:RGB327736 ROT327724:RPX327736 RYP327724:RZT327736 SIL327724:SJP327736 SSH327724:STL327736 TCD327724:TDH327736 TLZ327724:TND327736 TVV327724:TWZ327736 UFR327724:UGV327736 UPN327724:UQR327736 UZJ327724:VAN327736 VJF327724:VKJ327736 VTB327724:VUF327736 WCX327724:WEB327736 WMT327724:WNX327736 WWP327724:WXT327736 F393260:AK393272 KD393260:LH393272 TZ393260:VD393272 ADV393260:AEZ393272 ANR393260:AOV393272 AXN393260:AYR393272 BHJ393260:BIN393272 BRF393260:BSJ393272 CBB393260:CCF393272 CKX393260:CMB393272 CUT393260:CVX393272 DEP393260:DFT393272 DOL393260:DPP393272 DYH393260:DZL393272 EID393260:EJH393272 ERZ393260:ETD393272 FBV393260:FCZ393272 FLR393260:FMV393272 FVN393260:FWR393272 GFJ393260:GGN393272 GPF393260:GQJ393272 GZB393260:HAF393272 HIX393260:HKB393272 HST393260:HTX393272 ICP393260:IDT393272 IML393260:INP393272 IWH393260:IXL393272 JGD393260:JHH393272 JPZ393260:JRD393272 JZV393260:KAZ393272 KJR393260:KKV393272 KTN393260:KUR393272 LDJ393260:LEN393272 LNF393260:LOJ393272 LXB393260:LYF393272 MGX393260:MIB393272 MQT393260:MRX393272 NAP393260:NBT393272 NKL393260:NLP393272 NUH393260:NVL393272 OED393260:OFH393272 ONZ393260:OPD393272 OXV393260:OYZ393272 PHR393260:PIV393272 PRN393260:PSR393272 QBJ393260:QCN393272 QLF393260:QMJ393272 QVB393260:QWF393272 REX393260:RGB393272 ROT393260:RPX393272 RYP393260:RZT393272 SIL393260:SJP393272 SSH393260:STL393272 TCD393260:TDH393272 TLZ393260:TND393272 TVV393260:TWZ393272 UFR393260:UGV393272 UPN393260:UQR393272 UZJ393260:VAN393272 VJF393260:VKJ393272 VTB393260:VUF393272 WCX393260:WEB393272 WMT393260:WNX393272 WWP393260:WXT393272 F458796:AK458808 KD458796:LH458808 TZ458796:VD458808 ADV458796:AEZ458808 ANR458796:AOV458808 AXN458796:AYR458808 BHJ458796:BIN458808 BRF458796:BSJ458808 CBB458796:CCF458808 CKX458796:CMB458808 CUT458796:CVX458808 DEP458796:DFT458808 DOL458796:DPP458808 DYH458796:DZL458808 EID458796:EJH458808 ERZ458796:ETD458808 FBV458796:FCZ458808 FLR458796:FMV458808 FVN458796:FWR458808 GFJ458796:GGN458808 GPF458796:GQJ458808 GZB458796:HAF458808 HIX458796:HKB458808 HST458796:HTX458808 ICP458796:IDT458808 IML458796:INP458808 IWH458796:IXL458808 JGD458796:JHH458808 JPZ458796:JRD458808 JZV458796:KAZ458808 KJR458796:KKV458808 KTN458796:KUR458808 LDJ458796:LEN458808 LNF458796:LOJ458808 LXB458796:LYF458808 MGX458796:MIB458808 MQT458796:MRX458808 NAP458796:NBT458808 NKL458796:NLP458808 NUH458796:NVL458808 OED458796:OFH458808 ONZ458796:OPD458808 OXV458796:OYZ458808 PHR458796:PIV458808 PRN458796:PSR458808 QBJ458796:QCN458808 QLF458796:QMJ458808 QVB458796:QWF458808 REX458796:RGB458808 ROT458796:RPX458808 RYP458796:RZT458808 SIL458796:SJP458808 SSH458796:STL458808 TCD458796:TDH458808 TLZ458796:TND458808 TVV458796:TWZ458808 UFR458796:UGV458808 UPN458796:UQR458808 UZJ458796:VAN458808 VJF458796:VKJ458808 VTB458796:VUF458808 WCX458796:WEB458808 WMT458796:WNX458808 WWP458796:WXT458808 F524332:AK524344 KD524332:LH524344 TZ524332:VD524344 ADV524332:AEZ524344 ANR524332:AOV524344 AXN524332:AYR524344 BHJ524332:BIN524344 BRF524332:BSJ524344 CBB524332:CCF524344 CKX524332:CMB524344 CUT524332:CVX524344 DEP524332:DFT524344 DOL524332:DPP524344 DYH524332:DZL524344 EID524332:EJH524344 ERZ524332:ETD524344 FBV524332:FCZ524344 FLR524332:FMV524344 FVN524332:FWR524344 GFJ524332:GGN524344 GPF524332:GQJ524344 GZB524332:HAF524344 HIX524332:HKB524344 HST524332:HTX524344 ICP524332:IDT524344 IML524332:INP524344 IWH524332:IXL524344 JGD524332:JHH524344 JPZ524332:JRD524344 JZV524332:KAZ524344 KJR524332:KKV524344 KTN524332:KUR524344 LDJ524332:LEN524344 LNF524332:LOJ524344 LXB524332:LYF524344 MGX524332:MIB524344 MQT524332:MRX524344 NAP524332:NBT524344 NKL524332:NLP524344 NUH524332:NVL524344 OED524332:OFH524344 ONZ524332:OPD524344 OXV524332:OYZ524344 PHR524332:PIV524344 PRN524332:PSR524344 QBJ524332:QCN524344 QLF524332:QMJ524344 QVB524332:QWF524344 REX524332:RGB524344 ROT524332:RPX524344 RYP524332:RZT524344 SIL524332:SJP524344 SSH524332:STL524344 TCD524332:TDH524344 TLZ524332:TND524344 TVV524332:TWZ524344 UFR524332:UGV524344 UPN524332:UQR524344 UZJ524332:VAN524344 VJF524332:VKJ524344 VTB524332:VUF524344 WCX524332:WEB524344 WMT524332:WNX524344 WWP524332:WXT524344 F589868:AK589880 KD589868:LH589880 TZ589868:VD589880 ADV589868:AEZ589880 ANR589868:AOV589880 AXN589868:AYR589880 BHJ589868:BIN589880 BRF589868:BSJ589880 CBB589868:CCF589880 CKX589868:CMB589880 CUT589868:CVX589880 DEP589868:DFT589880 DOL589868:DPP589880 DYH589868:DZL589880 EID589868:EJH589880 ERZ589868:ETD589880 FBV589868:FCZ589880 FLR589868:FMV589880 FVN589868:FWR589880 GFJ589868:GGN589880 GPF589868:GQJ589880 GZB589868:HAF589880 HIX589868:HKB589880 HST589868:HTX589880 ICP589868:IDT589880 IML589868:INP589880 IWH589868:IXL589880 JGD589868:JHH589880 JPZ589868:JRD589880 JZV589868:KAZ589880 KJR589868:KKV589880 KTN589868:KUR589880 LDJ589868:LEN589880 LNF589868:LOJ589880 LXB589868:LYF589880 MGX589868:MIB589880 MQT589868:MRX589880 NAP589868:NBT589880 NKL589868:NLP589880 NUH589868:NVL589880 OED589868:OFH589880 ONZ589868:OPD589880 OXV589868:OYZ589880 PHR589868:PIV589880 PRN589868:PSR589880 QBJ589868:QCN589880 QLF589868:QMJ589880 QVB589868:QWF589880 REX589868:RGB589880 ROT589868:RPX589880 RYP589868:RZT589880 SIL589868:SJP589880 SSH589868:STL589880 TCD589868:TDH589880 TLZ589868:TND589880 TVV589868:TWZ589880 UFR589868:UGV589880 UPN589868:UQR589880 UZJ589868:VAN589880 VJF589868:VKJ589880 VTB589868:VUF589880 WCX589868:WEB589880 WMT589868:WNX589880 WWP589868:WXT589880 F655404:AK655416 KD655404:LH655416 TZ655404:VD655416 ADV655404:AEZ655416 ANR655404:AOV655416 AXN655404:AYR655416 BHJ655404:BIN655416 BRF655404:BSJ655416 CBB655404:CCF655416 CKX655404:CMB655416 CUT655404:CVX655416 DEP655404:DFT655416 DOL655404:DPP655416 DYH655404:DZL655416 EID655404:EJH655416 ERZ655404:ETD655416 FBV655404:FCZ655416 FLR655404:FMV655416 FVN655404:FWR655416 GFJ655404:GGN655416 GPF655404:GQJ655416 GZB655404:HAF655416 HIX655404:HKB655416 HST655404:HTX655416 ICP655404:IDT655416 IML655404:INP655416 IWH655404:IXL655416 JGD655404:JHH655416 JPZ655404:JRD655416 JZV655404:KAZ655416 KJR655404:KKV655416 KTN655404:KUR655416 LDJ655404:LEN655416 LNF655404:LOJ655416 LXB655404:LYF655416 MGX655404:MIB655416 MQT655404:MRX655416 NAP655404:NBT655416 NKL655404:NLP655416 NUH655404:NVL655416 OED655404:OFH655416 ONZ655404:OPD655416 OXV655404:OYZ655416 PHR655404:PIV655416 PRN655404:PSR655416 QBJ655404:QCN655416 QLF655404:QMJ655416 QVB655404:QWF655416 REX655404:RGB655416 ROT655404:RPX655416 RYP655404:RZT655416 SIL655404:SJP655416 SSH655404:STL655416 TCD655404:TDH655416 TLZ655404:TND655416 TVV655404:TWZ655416 UFR655404:UGV655416 UPN655404:UQR655416 UZJ655404:VAN655416 VJF655404:VKJ655416 VTB655404:VUF655416 WCX655404:WEB655416 WMT655404:WNX655416 WWP655404:WXT655416 F720940:AK720952 KD720940:LH720952 TZ720940:VD720952 ADV720940:AEZ720952 ANR720940:AOV720952 AXN720940:AYR720952 BHJ720940:BIN720952 BRF720940:BSJ720952 CBB720940:CCF720952 CKX720940:CMB720952 CUT720940:CVX720952 DEP720940:DFT720952 DOL720940:DPP720952 DYH720940:DZL720952 EID720940:EJH720952 ERZ720940:ETD720952 FBV720940:FCZ720952 FLR720940:FMV720952 FVN720940:FWR720952 GFJ720940:GGN720952 GPF720940:GQJ720952 GZB720940:HAF720952 HIX720940:HKB720952 HST720940:HTX720952 ICP720940:IDT720952 IML720940:INP720952 IWH720940:IXL720952 JGD720940:JHH720952 JPZ720940:JRD720952 JZV720940:KAZ720952 KJR720940:KKV720952 KTN720940:KUR720952 LDJ720940:LEN720952 LNF720940:LOJ720952 LXB720940:LYF720952 MGX720940:MIB720952 MQT720940:MRX720952 NAP720940:NBT720952 NKL720940:NLP720952 NUH720940:NVL720952 OED720940:OFH720952 ONZ720940:OPD720952 OXV720940:OYZ720952 PHR720940:PIV720952 PRN720940:PSR720952 QBJ720940:QCN720952 QLF720940:QMJ720952 QVB720940:QWF720952 REX720940:RGB720952 ROT720940:RPX720952 RYP720940:RZT720952 SIL720940:SJP720952 SSH720940:STL720952 TCD720940:TDH720952 TLZ720940:TND720952 TVV720940:TWZ720952 UFR720940:UGV720952 UPN720940:UQR720952 UZJ720940:VAN720952 VJF720940:VKJ720952 VTB720940:VUF720952 WCX720940:WEB720952 WMT720940:WNX720952 WWP720940:WXT720952 F786476:AK786488 KD786476:LH786488 TZ786476:VD786488 ADV786476:AEZ786488 ANR786476:AOV786488 AXN786476:AYR786488 BHJ786476:BIN786488 BRF786476:BSJ786488 CBB786476:CCF786488 CKX786476:CMB786488 CUT786476:CVX786488 DEP786476:DFT786488 DOL786476:DPP786488 DYH786476:DZL786488 EID786476:EJH786488 ERZ786476:ETD786488 FBV786476:FCZ786488 FLR786476:FMV786488 FVN786476:FWR786488 GFJ786476:GGN786488 GPF786476:GQJ786488 GZB786476:HAF786488 HIX786476:HKB786488 HST786476:HTX786488 ICP786476:IDT786488 IML786476:INP786488 IWH786476:IXL786488 JGD786476:JHH786488 JPZ786476:JRD786488 JZV786476:KAZ786488 KJR786476:KKV786488 KTN786476:KUR786488 LDJ786476:LEN786488 LNF786476:LOJ786488 LXB786476:LYF786488 MGX786476:MIB786488 MQT786476:MRX786488 NAP786476:NBT786488 NKL786476:NLP786488 NUH786476:NVL786488 OED786476:OFH786488 ONZ786476:OPD786488 OXV786476:OYZ786488 PHR786476:PIV786488 PRN786476:PSR786488 QBJ786476:QCN786488 QLF786476:QMJ786488 QVB786476:QWF786488 REX786476:RGB786488 ROT786476:RPX786488 RYP786476:RZT786488 SIL786476:SJP786488 SSH786476:STL786488 TCD786476:TDH786488 TLZ786476:TND786488 TVV786476:TWZ786488 UFR786476:UGV786488 UPN786476:UQR786488 UZJ786476:VAN786488 VJF786476:VKJ786488 VTB786476:VUF786488 WCX786476:WEB786488 WMT786476:WNX786488 WWP786476:WXT786488 F852012:AK852024 KD852012:LH852024 TZ852012:VD852024 ADV852012:AEZ852024 ANR852012:AOV852024 AXN852012:AYR852024 BHJ852012:BIN852024 BRF852012:BSJ852024 CBB852012:CCF852024 CKX852012:CMB852024 CUT852012:CVX852024 DEP852012:DFT852024 DOL852012:DPP852024 DYH852012:DZL852024 EID852012:EJH852024 ERZ852012:ETD852024 FBV852012:FCZ852024 FLR852012:FMV852024 FVN852012:FWR852024 GFJ852012:GGN852024 GPF852012:GQJ852024 GZB852012:HAF852024 HIX852012:HKB852024 HST852012:HTX852024 ICP852012:IDT852024 IML852012:INP852024 IWH852012:IXL852024 JGD852012:JHH852024 JPZ852012:JRD852024 JZV852012:KAZ852024 KJR852012:KKV852024 KTN852012:KUR852024 LDJ852012:LEN852024 LNF852012:LOJ852024 LXB852012:LYF852024 MGX852012:MIB852024 MQT852012:MRX852024 NAP852012:NBT852024 NKL852012:NLP852024 NUH852012:NVL852024 OED852012:OFH852024 ONZ852012:OPD852024 OXV852012:OYZ852024 PHR852012:PIV852024 PRN852012:PSR852024 QBJ852012:QCN852024 QLF852012:QMJ852024 QVB852012:QWF852024 REX852012:RGB852024 ROT852012:RPX852024 RYP852012:RZT852024 SIL852012:SJP852024 SSH852012:STL852024 TCD852012:TDH852024 TLZ852012:TND852024 TVV852012:TWZ852024 UFR852012:UGV852024 UPN852012:UQR852024 UZJ852012:VAN852024 VJF852012:VKJ852024 VTB852012:VUF852024 WCX852012:WEB852024 WMT852012:WNX852024 WWP852012:WXT852024 F917548:AK917560 KD917548:LH917560 TZ917548:VD917560 ADV917548:AEZ917560 ANR917548:AOV917560 AXN917548:AYR917560 BHJ917548:BIN917560 BRF917548:BSJ917560 CBB917548:CCF917560 CKX917548:CMB917560 CUT917548:CVX917560 DEP917548:DFT917560 DOL917548:DPP917560 DYH917548:DZL917560 EID917548:EJH917560 ERZ917548:ETD917560 FBV917548:FCZ917560 FLR917548:FMV917560 FVN917548:FWR917560 GFJ917548:GGN917560 GPF917548:GQJ917560 GZB917548:HAF917560 HIX917548:HKB917560 HST917548:HTX917560 ICP917548:IDT917560 IML917548:INP917560 IWH917548:IXL917560 JGD917548:JHH917560 JPZ917548:JRD917560 JZV917548:KAZ917560 KJR917548:KKV917560 KTN917548:KUR917560 LDJ917548:LEN917560 LNF917548:LOJ917560 LXB917548:LYF917560 MGX917548:MIB917560 MQT917548:MRX917560 NAP917548:NBT917560 NKL917548:NLP917560 NUH917548:NVL917560 OED917548:OFH917560 ONZ917548:OPD917560 OXV917548:OYZ917560 PHR917548:PIV917560 PRN917548:PSR917560 QBJ917548:QCN917560 QLF917548:QMJ917560 QVB917548:QWF917560 REX917548:RGB917560 ROT917548:RPX917560 RYP917548:RZT917560 SIL917548:SJP917560 SSH917548:STL917560 TCD917548:TDH917560 TLZ917548:TND917560 TVV917548:TWZ917560 UFR917548:UGV917560 UPN917548:UQR917560 UZJ917548:VAN917560 VJF917548:VKJ917560 VTB917548:VUF917560 WCX917548:WEB917560 WMT917548:WNX917560 WWP917548:WXT917560 F983084:AK983096 KD983084:LH983096 TZ983084:VD983096 ADV983084:AEZ983096 ANR983084:AOV983096 AXN983084:AYR983096 BHJ983084:BIN983096 BRF983084:BSJ983096 CBB983084:CCF983096 CKX983084:CMB983096 CUT983084:CVX983096 DEP983084:DFT983096 DOL983084:DPP983096 DYH983084:DZL983096 EID983084:EJH983096 ERZ983084:ETD983096 FBV983084:FCZ983096 FLR983084:FMV983096 FVN983084:FWR983096 GFJ983084:GGN983096 GPF983084:GQJ983096 GZB983084:HAF983096 HIX983084:HKB983096 HST983084:HTX983096 ICP983084:IDT983096 IML983084:INP983096 IWH983084:IXL983096 JGD983084:JHH983096 JPZ983084:JRD983096 JZV983084:KAZ983096 KJR983084:KKV983096 KTN983084:KUR983096 LDJ983084:LEN983096 LNF983084:LOJ983096 LXB983084:LYF983096 MGX983084:MIB983096 MQT983084:MRX983096 NAP983084:NBT983096 NKL983084:NLP983096 NUH983084:NVL983096 OED983084:OFH983096 ONZ983084:OPD983096 OXV983084:OYZ983096 PHR983084:PIV983096 PRN983084:PSR983096 QBJ983084:QCN983096 QLF983084:QMJ983096 QVB983084:QWF983096 REX983084:RGB983096 ROT983084:RPX983096 RYP983084:RZT983096 SIL983084:SJP983096 SSH983084:STL983096 TCD983084:TDH983096 TLZ983084:TND983096 TVV983084:TWZ983096 UFR983084:UGV983096 UPN983084:UQR983096 UZJ983084:VAN983096 VJF983084:VKJ983096 VTB983084:VUF983096 WCX983084:WEB983096 WMT983084:WNX983096 G37:AK49" xr:uid="{00000000-0002-0000-0600-000002000000}">
      <formula1>"出"</formula1>
    </dataValidation>
    <dataValidation type="list" allowBlank="1" showInputMessage="1" showErrorMessage="1" sqref="WWP983058:WXT983077 KE11:LI30 UA11:VE30 ADW11:AFA30 ANS11:AOW30 AXO11:AYS30 BHK11:BIO30 BRG11:BSK30 CBC11:CCG30 CKY11:CMC30 CUU11:CVY30 DEQ11:DFU30 DOM11:DPQ30 DYI11:DZM30 EIE11:EJI30 ESA11:ETE30 FBW11:FDA30 FLS11:FMW30 FVO11:FWS30 GFK11:GGO30 GPG11:GQK30 GZC11:HAG30 HIY11:HKC30 HSU11:HTY30 ICQ11:IDU30 IMM11:INQ30 IWI11:IXM30 JGE11:JHI30 JQA11:JRE30 JZW11:KBA30 KJS11:KKW30 KTO11:KUS30 LDK11:LEO30 LNG11:LOK30 LXC11:LYG30 MGY11:MIC30 MQU11:MRY30 NAQ11:NBU30 NKM11:NLQ30 NUI11:NVM30 OEE11:OFI30 OOA11:OPE30 OXW11:OZA30 PHS11:PIW30 PRO11:PSS30 QBK11:QCO30 QLG11:QMK30 QVC11:QWG30 REY11:RGC30 ROU11:RPY30 RYQ11:RZU30 SIM11:SJQ30 SSI11:STM30 TCE11:TDI30 TMA11:TNE30 TVW11:TXA30 UFS11:UGW30 UPO11:UQS30 UZK11:VAO30 VJG11:VKK30 VTC11:VUG30 WCY11:WEC30 WMU11:WNY30 WWQ11:WXU30 F65554:AK65573 KD65554:LH65573 TZ65554:VD65573 ADV65554:AEZ65573 ANR65554:AOV65573 AXN65554:AYR65573 BHJ65554:BIN65573 BRF65554:BSJ65573 CBB65554:CCF65573 CKX65554:CMB65573 CUT65554:CVX65573 DEP65554:DFT65573 DOL65554:DPP65573 DYH65554:DZL65573 EID65554:EJH65573 ERZ65554:ETD65573 FBV65554:FCZ65573 FLR65554:FMV65573 FVN65554:FWR65573 GFJ65554:GGN65573 GPF65554:GQJ65573 GZB65554:HAF65573 HIX65554:HKB65573 HST65554:HTX65573 ICP65554:IDT65573 IML65554:INP65573 IWH65554:IXL65573 JGD65554:JHH65573 JPZ65554:JRD65573 JZV65554:KAZ65573 KJR65554:KKV65573 KTN65554:KUR65573 LDJ65554:LEN65573 LNF65554:LOJ65573 LXB65554:LYF65573 MGX65554:MIB65573 MQT65554:MRX65573 NAP65554:NBT65573 NKL65554:NLP65573 NUH65554:NVL65573 OED65554:OFH65573 ONZ65554:OPD65573 OXV65554:OYZ65573 PHR65554:PIV65573 PRN65554:PSR65573 QBJ65554:QCN65573 QLF65554:QMJ65573 QVB65554:QWF65573 REX65554:RGB65573 ROT65554:RPX65573 RYP65554:RZT65573 SIL65554:SJP65573 SSH65554:STL65573 TCD65554:TDH65573 TLZ65554:TND65573 TVV65554:TWZ65573 UFR65554:UGV65573 UPN65554:UQR65573 UZJ65554:VAN65573 VJF65554:VKJ65573 VTB65554:VUF65573 WCX65554:WEB65573 WMT65554:WNX65573 WWP65554:WXT65573 F131090:AK131109 KD131090:LH131109 TZ131090:VD131109 ADV131090:AEZ131109 ANR131090:AOV131109 AXN131090:AYR131109 BHJ131090:BIN131109 BRF131090:BSJ131109 CBB131090:CCF131109 CKX131090:CMB131109 CUT131090:CVX131109 DEP131090:DFT131109 DOL131090:DPP131109 DYH131090:DZL131109 EID131090:EJH131109 ERZ131090:ETD131109 FBV131090:FCZ131109 FLR131090:FMV131109 FVN131090:FWR131109 GFJ131090:GGN131109 GPF131090:GQJ131109 GZB131090:HAF131109 HIX131090:HKB131109 HST131090:HTX131109 ICP131090:IDT131109 IML131090:INP131109 IWH131090:IXL131109 JGD131090:JHH131109 JPZ131090:JRD131109 JZV131090:KAZ131109 KJR131090:KKV131109 KTN131090:KUR131109 LDJ131090:LEN131109 LNF131090:LOJ131109 LXB131090:LYF131109 MGX131090:MIB131109 MQT131090:MRX131109 NAP131090:NBT131109 NKL131090:NLP131109 NUH131090:NVL131109 OED131090:OFH131109 ONZ131090:OPD131109 OXV131090:OYZ131109 PHR131090:PIV131109 PRN131090:PSR131109 QBJ131090:QCN131109 QLF131090:QMJ131109 QVB131090:QWF131109 REX131090:RGB131109 ROT131090:RPX131109 RYP131090:RZT131109 SIL131090:SJP131109 SSH131090:STL131109 TCD131090:TDH131109 TLZ131090:TND131109 TVV131090:TWZ131109 UFR131090:UGV131109 UPN131090:UQR131109 UZJ131090:VAN131109 VJF131090:VKJ131109 VTB131090:VUF131109 WCX131090:WEB131109 WMT131090:WNX131109 WWP131090:WXT131109 F196626:AK196645 KD196626:LH196645 TZ196626:VD196645 ADV196626:AEZ196645 ANR196626:AOV196645 AXN196626:AYR196645 BHJ196626:BIN196645 BRF196626:BSJ196645 CBB196626:CCF196645 CKX196626:CMB196645 CUT196626:CVX196645 DEP196626:DFT196645 DOL196626:DPP196645 DYH196626:DZL196645 EID196626:EJH196645 ERZ196626:ETD196645 FBV196626:FCZ196645 FLR196626:FMV196645 FVN196626:FWR196645 GFJ196626:GGN196645 GPF196626:GQJ196645 GZB196626:HAF196645 HIX196626:HKB196645 HST196626:HTX196645 ICP196626:IDT196645 IML196626:INP196645 IWH196626:IXL196645 JGD196626:JHH196645 JPZ196626:JRD196645 JZV196626:KAZ196645 KJR196626:KKV196645 KTN196626:KUR196645 LDJ196626:LEN196645 LNF196626:LOJ196645 LXB196626:LYF196645 MGX196626:MIB196645 MQT196626:MRX196645 NAP196626:NBT196645 NKL196626:NLP196645 NUH196626:NVL196645 OED196626:OFH196645 ONZ196626:OPD196645 OXV196626:OYZ196645 PHR196626:PIV196645 PRN196626:PSR196645 QBJ196626:QCN196645 QLF196626:QMJ196645 QVB196626:QWF196645 REX196626:RGB196645 ROT196626:RPX196645 RYP196626:RZT196645 SIL196626:SJP196645 SSH196626:STL196645 TCD196626:TDH196645 TLZ196626:TND196645 TVV196626:TWZ196645 UFR196626:UGV196645 UPN196626:UQR196645 UZJ196626:VAN196645 VJF196626:VKJ196645 VTB196626:VUF196645 WCX196626:WEB196645 WMT196626:WNX196645 WWP196626:WXT196645 F262162:AK262181 KD262162:LH262181 TZ262162:VD262181 ADV262162:AEZ262181 ANR262162:AOV262181 AXN262162:AYR262181 BHJ262162:BIN262181 BRF262162:BSJ262181 CBB262162:CCF262181 CKX262162:CMB262181 CUT262162:CVX262181 DEP262162:DFT262181 DOL262162:DPP262181 DYH262162:DZL262181 EID262162:EJH262181 ERZ262162:ETD262181 FBV262162:FCZ262181 FLR262162:FMV262181 FVN262162:FWR262181 GFJ262162:GGN262181 GPF262162:GQJ262181 GZB262162:HAF262181 HIX262162:HKB262181 HST262162:HTX262181 ICP262162:IDT262181 IML262162:INP262181 IWH262162:IXL262181 JGD262162:JHH262181 JPZ262162:JRD262181 JZV262162:KAZ262181 KJR262162:KKV262181 KTN262162:KUR262181 LDJ262162:LEN262181 LNF262162:LOJ262181 LXB262162:LYF262181 MGX262162:MIB262181 MQT262162:MRX262181 NAP262162:NBT262181 NKL262162:NLP262181 NUH262162:NVL262181 OED262162:OFH262181 ONZ262162:OPD262181 OXV262162:OYZ262181 PHR262162:PIV262181 PRN262162:PSR262181 QBJ262162:QCN262181 QLF262162:QMJ262181 QVB262162:QWF262181 REX262162:RGB262181 ROT262162:RPX262181 RYP262162:RZT262181 SIL262162:SJP262181 SSH262162:STL262181 TCD262162:TDH262181 TLZ262162:TND262181 TVV262162:TWZ262181 UFR262162:UGV262181 UPN262162:UQR262181 UZJ262162:VAN262181 VJF262162:VKJ262181 VTB262162:VUF262181 WCX262162:WEB262181 WMT262162:WNX262181 WWP262162:WXT262181 F327698:AK327717 KD327698:LH327717 TZ327698:VD327717 ADV327698:AEZ327717 ANR327698:AOV327717 AXN327698:AYR327717 BHJ327698:BIN327717 BRF327698:BSJ327717 CBB327698:CCF327717 CKX327698:CMB327717 CUT327698:CVX327717 DEP327698:DFT327717 DOL327698:DPP327717 DYH327698:DZL327717 EID327698:EJH327717 ERZ327698:ETD327717 FBV327698:FCZ327717 FLR327698:FMV327717 FVN327698:FWR327717 GFJ327698:GGN327717 GPF327698:GQJ327717 GZB327698:HAF327717 HIX327698:HKB327717 HST327698:HTX327717 ICP327698:IDT327717 IML327698:INP327717 IWH327698:IXL327717 JGD327698:JHH327717 JPZ327698:JRD327717 JZV327698:KAZ327717 KJR327698:KKV327717 KTN327698:KUR327717 LDJ327698:LEN327717 LNF327698:LOJ327717 LXB327698:LYF327717 MGX327698:MIB327717 MQT327698:MRX327717 NAP327698:NBT327717 NKL327698:NLP327717 NUH327698:NVL327717 OED327698:OFH327717 ONZ327698:OPD327717 OXV327698:OYZ327717 PHR327698:PIV327717 PRN327698:PSR327717 QBJ327698:QCN327717 QLF327698:QMJ327717 QVB327698:QWF327717 REX327698:RGB327717 ROT327698:RPX327717 RYP327698:RZT327717 SIL327698:SJP327717 SSH327698:STL327717 TCD327698:TDH327717 TLZ327698:TND327717 TVV327698:TWZ327717 UFR327698:UGV327717 UPN327698:UQR327717 UZJ327698:VAN327717 VJF327698:VKJ327717 VTB327698:VUF327717 WCX327698:WEB327717 WMT327698:WNX327717 WWP327698:WXT327717 F393234:AK393253 KD393234:LH393253 TZ393234:VD393253 ADV393234:AEZ393253 ANR393234:AOV393253 AXN393234:AYR393253 BHJ393234:BIN393253 BRF393234:BSJ393253 CBB393234:CCF393253 CKX393234:CMB393253 CUT393234:CVX393253 DEP393234:DFT393253 DOL393234:DPP393253 DYH393234:DZL393253 EID393234:EJH393253 ERZ393234:ETD393253 FBV393234:FCZ393253 FLR393234:FMV393253 FVN393234:FWR393253 GFJ393234:GGN393253 GPF393234:GQJ393253 GZB393234:HAF393253 HIX393234:HKB393253 HST393234:HTX393253 ICP393234:IDT393253 IML393234:INP393253 IWH393234:IXL393253 JGD393234:JHH393253 JPZ393234:JRD393253 JZV393234:KAZ393253 KJR393234:KKV393253 KTN393234:KUR393253 LDJ393234:LEN393253 LNF393234:LOJ393253 LXB393234:LYF393253 MGX393234:MIB393253 MQT393234:MRX393253 NAP393234:NBT393253 NKL393234:NLP393253 NUH393234:NVL393253 OED393234:OFH393253 ONZ393234:OPD393253 OXV393234:OYZ393253 PHR393234:PIV393253 PRN393234:PSR393253 QBJ393234:QCN393253 QLF393234:QMJ393253 QVB393234:QWF393253 REX393234:RGB393253 ROT393234:RPX393253 RYP393234:RZT393253 SIL393234:SJP393253 SSH393234:STL393253 TCD393234:TDH393253 TLZ393234:TND393253 TVV393234:TWZ393253 UFR393234:UGV393253 UPN393234:UQR393253 UZJ393234:VAN393253 VJF393234:VKJ393253 VTB393234:VUF393253 WCX393234:WEB393253 WMT393234:WNX393253 WWP393234:WXT393253 F458770:AK458789 KD458770:LH458789 TZ458770:VD458789 ADV458770:AEZ458789 ANR458770:AOV458789 AXN458770:AYR458789 BHJ458770:BIN458789 BRF458770:BSJ458789 CBB458770:CCF458789 CKX458770:CMB458789 CUT458770:CVX458789 DEP458770:DFT458789 DOL458770:DPP458789 DYH458770:DZL458789 EID458770:EJH458789 ERZ458770:ETD458789 FBV458770:FCZ458789 FLR458770:FMV458789 FVN458770:FWR458789 GFJ458770:GGN458789 GPF458770:GQJ458789 GZB458770:HAF458789 HIX458770:HKB458789 HST458770:HTX458789 ICP458770:IDT458789 IML458770:INP458789 IWH458770:IXL458789 JGD458770:JHH458789 JPZ458770:JRD458789 JZV458770:KAZ458789 KJR458770:KKV458789 KTN458770:KUR458789 LDJ458770:LEN458789 LNF458770:LOJ458789 LXB458770:LYF458789 MGX458770:MIB458789 MQT458770:MRX458789 NAP458770:NBT458789 NKL458770:NLP458789 NUH458770:NVL458789 OED458770:OFH458789 ONZ458770:OPD458789 OXV458770:OYZ458789 PHR458770:PIV458789 PRN458770:PSR458789 QBJ458770:QCN458789 QLF458770:QMJ458789 QVB458770:QWF458789 REX458770:RGB458789 ROT458770:RPX458789 RYP458770:RZT458789 SIL458770:SJP458789 SSH458770:STL458789 TCD458770:TDH458789 TLZ458770:TND458789 TVV458770:TWZ458789 UFR458770:UGV458789 UPN458770:UQR458789 UZJ458770:VAN458789 VJF458770:VKJ458789 VTB458770:VUF458789 WCX458770:WEB458789 WMT458770:WNX458789 WWP458770:WXT458789 F524306:AK524325 KD524306:LH524325 TZ524306:VD524325 ADV524306:AEZ524325 ANR524306:AOV524325 AXN524306:AYR524325 BHJ524306:BIN524325 BRF524306:BSJ524325 CBB524306:CCF524325 CKX524306:CMB524325 CUT524306:CVX524325 DEP524306:DFT524325 DOL524306:DPP524325 DYH524306:DZL524325 EID524306:EJH524325 ERZ524306:ETD524325 FBV524306:FCZ524325 FLR524306:FMV524325 FVN524306:FWR524325 GFJ524306:GGN524325 GPF524306:GQJ524325 GZB524306:HAF524325 HIX524306:HKB524325 HST524306:HTX524325 ICP524306:IDT524325 IML524306:INP524325 IWH524306:IXL524325 JGD524306:JHH524325 JPZ524306:JRD524325 JZV524306:KAZ524325 KJR524306:KKV524325 KTN524306:KUR524325 LDJ524306:LEN524325 LNF524306:LOJ524325 LXB524306:LYF524325 MGX524306:MIB524325 MQT524306:MRX524325 NAP524306:NBT524325 NKL524306:NLP524325 NUH524306:NVL524325 OED524306:OFH524325 ONZ524306:OPD524325 OXV524306:OYZ524325 PHR524306:PIV524325 PRN524306:PSR524325 QBJ524306:QCN524325 QLF524306:QMJ524325 QVB524306:QWF524325 REX524306:RGB524325 ROT524306:RPX524325 RYP524306:RZT524325 SIL524306:SJP524325 SSH524306:STL524325 TCD524306:TDH524325 TLZ524306:TND524325 TVV524306:TWZ524325 UFR524306:UGV524325 UPN524306:UQR524325 UZJ524306:VAN524325 VJF524306:VKJ524325 VTB524306:VUF524325 WCX524306:WEB524325 WMT524306:WNX524325 WWP524306:WXT524325 F589842:AK589861 KD589842:LH589861 TZ589842:VD589861 ADV589842:AEZ589861 ANR589842:AOV589861 AXN589842:AYR589861 BHJ589842:BIN589861 BRF589842:BSJ589861 CBB589842:CCF589861 CKX589842:CMB589861 CUT589842:CVX589861 DEP589842:DFT589861 DOL589842:DPP589861 DYH589842:DZL589861 EID589842:EJH589861 ERZ589842:ETD589861 FBV589842:FCZ589861 FLR589842:FMV589861 FVN589842:FWR589861 GFJ589842:GGN589861 GPF589842:GQJ589861 GZB589842:HAF589861 HIX589842:HKB589861 HST589842:HTX589861 ICP589842:IDT589861 IML589842:INP589861 IWH589842:IXL589861 JGD589842:JHH589861 JPZ589842:JRD589861 JZV589842:KAZ589861 KJR589842:KKV589861 KTN589842:KUR589861 LDJ589842:LEN589861 LNF589842:LOJ589861 LXB589842:LYF589861 MGX589842:MIB589861 MQT589842:MRX589861 NAP589842:NBT589861 NKL589842:NLP589861 NUH589842:NVL589861 OED589842:OFH589861 ONZ589842:OPD589861 OXV589842:OYZ589861 PHR589842:PIV589861 PRN589842:PSR589861 QBJ589842:QCN589861 QLF589842:QMJ589861 QVB589842:QWF589861 REX589842:RGB589861 ROT589842:RPX589861 RYP589842:RZT589861 SIL589842:SJP589861 SSH589842:STL589861 TCD589842:TDH589861 TLZ589842:TND589861 TVV589842:TWZ589861 UFR589842:UGV589861 UPN589842:UQR589861 UZJ589842:VAN589861 VJF589842:VKJ589861 VTB589842:VUF589861 WCX589842:WEB589861 WMT589842:WNX589861 WWP589842:WXT589861 F655378:AK655397 KD655378:LH655397 TZ655378:VD655397 ADV655378:AEZ655397 ANR655378:AOV655397 AXN655378:AYR655397 BHJ655378:BIN655397 BRF655378:BSJ655397 CBB655378:CCF655397 CKX655378:CMB655397 CUT655378:CVX655397 DEP655378:DFT655397 DOL655378:DPP655397 DYH655378:DZL655397 EID655378:EJH655397 ERZ655378:ETD655397 FBV655378:FCZ655397 FLR655378:FMV655397 FVN655378:FWR655397 GFJ655378:GGN655397 GPF655378:GQJ655397 GZB655378:HAF655397 HIX655378:HKB655397 HST655378:HTX655397 ICP655378:IDT655397 IML655378:INP655397 IWH655378:IXL655397 JGD655378:JHH655397 JPZ655378:JRD655397 JZV655378:KAZ655397 KJR655378:KKV655397 KTN655378:KUR655397 LDJ655378:LEN655397 LNF655378:LOJ655397 LXB655378:LYF655397 MGX655378:MIB655397 MQT655378:MRX655397 NAP655378:NBT655397 NKL655378:NLP655397 NUH655378:NVL655397 OED655378:OFH655397 ONZ655378:OPD655397 OXV655378:OYZ655397 PHR655378:PIV655397 PRN655378:PSR655397 QBJ655378:QCN655397 QLF655378:QMJ655397 QVB655378:QWF655397 REX655378:RGB655397 ROT655378:RPX655397 RYP655378:RZT655397 SIL655378:SJP655397 SSH655378:STL655397 TCD655378:TDH655397 TLZ655378:TND655397 TVV655378:TWZ655397 UFR655378:UGV655397 UPN655378:UQR655397 UZJ655378:VAN655397 VJF655378:VKJ655397 VTB655378:VUF655397 WCX655378:WEB655397 WMT655378:WNX655397 WWP655378:WXT655397 F720914:AK720933 KD720914:LH720933 TZ720914:VD720933 ADV720914:AEZ720933 ANR720914:AOV720933 AXN720914:AYR720933 BHJ720914:BIN720933 BRF720914:BSJ720933 CBB720914:CCF720933 CKX720914:CMB720933 CUT720914:CVX720933 DEP720914:DFT720933 DOL720914:DPP720933 DYH720914:DZL720933 EID720914:EJH720933 ERZ720914:ETD720933 FBV720914:FCZ720933 FLR720914:FMV720933 FVN720914:FWR720933 GFJ720914:GGN720933 GPF720914:GQJ720933 GZB720914:HAF720933 HIX720914:HKB720933 HST720914:HTX720933 ICP720914:IDT720933 IML720914:INP720933 IWH720914:IXL720933 JGD720914:JHH720933 JPZ720914:JRD720933 JZV720914:KAZ720933 KJR720914:KKV720933 KTN720914:KUR720933 LDJ720914:LEN720933 LNF720914:LOJ720933 LXB720914:LYF720933 MGX720914:MIB720933 MQT720914:MRX720933 NAP720914:NBT720933 NKL720914:NLP720933 NUH720914:NVL720933 OED720914:OFH720933 ONZ720914:OPD720933 OXV720914:OYZ720933 PHR720914:PIV720933 PRN720914:PSR720933 QBJ720914:QCN720933 QLF720914:QMJ720933 QVB720914:QWF720933 REX720914:RGB720933 ROT720914:RPX720933 RYP720914:RZT720933 SIL720914:SJP720933 SSH720914:STL720933 TCD720914:TDH720933 TLZ720914:TND720933 TVV720914:TWZ720933 UFR720914:UGV720933 UPN720914:UQR720933 UZJ720914:VAN720933 VJF720914:VKJ720933 VTB720914:VUF720933 WCX720914:WEB720933 WMT720914:WNX720933 WWP720914:WXT720933 F786450:AK786469 KD786450:LH786469 TZ786450:VD786469 ADV786450:AEZ786469 ANR786450:AOV786469 AXN786450:AYR786469 BHJ786450:BIN786469 BRF786450:BSJ786469 CBB786450:CCF786469 CKX786450:CMB786469 CUT786450:CVX786469 DEP786450:DFT786469 DOL786450:DPP786469 DYH786450:DZL786469 EID786450:EJH786469 ERZ786450:ETD786469 FBV786450:FCZ786469 FLR786450:FMV786469 FVN786450:FWR786469 GFJ786450:GGN786469 GPF786450:GQJ786469 GZB786450:HAF786469 HIX786450:HKB786469 HST786450:HTX786469 ICP786450:IDT786469 IML786450:INP786469 IWH786450:IXL786469 JGD786450:JHH786469 JPZ786450:JRD786469 JZV786450:KAZ786469 KJR786450:KKV786469 KTN786450:KUR786469 LDJ786450:LEN786469 LNF786450:LOJ786469 LXB786450:LYF786469 MGX786450:MIB786469 MQT786450:MRX786469 NAP786450:NBT786469 NKL786450:NLP786469 NUH786450:NVL786469 OED786450:OFH786469 ONZ786450:OPD786469 OXV786450:OYZ786469 PHR786450:PIV786469 PRN786450:PSR786469 QBJ786450:QCN786469 QLF786450:QMJ786469 QVB786450:QWF786469 REX786450:RGB786469 ROT786450:RPX786469 RYP786450:RZT786469 SIL786450:SJP786469 SSH786450:STL786469 TCD786450:TDH786469 TLZ786450:TND786469 TVV786450:TWZ786469 UFR786450:UGV786469 UPN786450:UQR786469 UZJ786450:VAN786469 VJF786450:VKJ786469 VTB786450:VUF786469 WCX786450:WEB786469 WMT786450:WNX786469 WWP786450:WXT786469 F851986:AK852005 KD851986:LH852005 TZ851986:VD852005 ADV851986:AEZ852005 ANR851986:AOV852005 AXN851986:AYR852005 BHJ851986:BIN852005 BRF851986:BSJ852005 CBB851986:CCF852005 CKX851986:CMB852005 CUT851986:CVX852005 DEP851986:DFT852005 DOL851986:DPP852005 DYH851986:DZL852005 EID851986:EJH852005 ERZ851986:ETD852005 FBV851986:FCZ852005 FLR851986:FMV852005 FVN851986:FWR852005 GFJ851986:GGN852005 GPF851986:GQJ852005 GZB851986:HAF852005 HIX851986:HKB852005 HST851986:HTX852005 ICP851986:IDT852005 IML851986:INP852005 IWH851986:IXL852005 JGD851986:JHH852005 JPZ851986:JRD852005 JZV851986:KAZ852005 KJR851986:KKV852005 KTN851986:KUR852005 LDJ851986:LEN852005 LNF851986:LOJ852005 LXB851986:LYF852005 MGX851986:MIB852005 MQT851986:MRX852005 NAP851986:NBT852005 NKL851986:NLP852005 NUH851986:NVL852005 OED851986:OFH852005 ONZ851986:OPD852005 OXV851986:OYZ852005 PHR851986:PIV852005 PRN851986:PSR852005 QBJ851986:QCN852005 QLF851986:QMJ852005 QVB851986:QWF852005 REX851986:RGB852005 ROT851986:RPX852005 RYP851986:RZT852005 SIL851986:SJP852005 SSH851986:STL852005 TCD851986:TDH852005 TLZ851986:TND852005 TVV851986:TWZ852005 UFR851986:UGV852005 UPN851986:UQR852005 UZJ851986:VAN852005 VJF851986:VKJ852005 VTB851986:VUF852005 WCX851986:WEB852005 WMT851986:WNX852005 WWP851986:WXT852005 F917522:AK917541 KD917522:LH917541 TZ917522:VD917541 ADV917522:AEZ917541 ANR917522:AOV917541 AXN917522:AYR917541 BHJ917522:BIN917541 BRF917522:BSJ917541 CBB917522:CCF917541 CKX917522:CMB917541 CUT917522:CVX917541 DEP917522:DFT917541 DOL917522:DPP917541 DYH917522:DZL917541 EID917522:EJH917541 ERZ917522:ETD917541 FBV917522:FCZ917541 FLR917522:FMV917541 FVN917522:FWR917541 GFJ917522:GGN917541 GPF917522:GQJ917541 GZB917522:HAF917541 HIX917522:HKB917541 HST917522:HTX917541 ICP917522:IDT917541 IML917522:INP917541 IWH917522:IXL917541 JGD917522:JHH917541 JPZ917522:JRD917541 JZV917522:KAZ917541 KJR917522:KKV917541 KTN917522:KUR917541 LDJ917522:LEN917541 LNF917522:LOJ917541 LXB917522:LYF917541 MGX917522:MIB917541 MQT917522:MRX917541 NAP917522:NBT917541 NKL917522:NLP917541 NUH917522:NVL917541 OED917522:OFH917541 ONZ917522:OPD917541 OXV917522:OYZ917541 PHR917522:PIV917541 PRN917522:PSR917541 QBJ917522:QCN917541 QLF917522:QMJ917541 QVB917522:QWF917541 REX917522:RGB917541 ROT917522:RPX917541 RYP917522:RZT917541 SIL917522:SJP917541 SSH917522:STL917541 TCD917522:TDH917541 TLZ917522:TND917541 TVV917522:TWZ917541 UFR917522:UGV917541 UPN917522:UQR917541 UZJ917522:VAN917541 VJF917522:VKJ917541 VTB917522:VUF917541 WCX917522:WEB917541 WMT917522:WNX917541 WWP917522:WXT917541 F983058:AK983077 KD983058:LH983077 TZ983058:VD983077 ADV983058:AEZ983077 ANR983058:AOV983077 AXN983058:AYR983077 BHJ983058:BIN983077 BRF983058:BSJ983077 CBB983058:CCF983077 CKX983058:CMB983077 CUT983058:CVX983077 DEP983058:DFT983077 DOL983058:DPP983077 DYH983058:DZL983077 EID983058:EJH983077 ERZ983058:ETD983077 FBV983058:FCZ983077 FLR983058:FMV983077 FVN983058:FWR983077 GFJ983058:GGN983077 GPF983058:GQJ983077 GZB983058:HAF983077 HIX983058:HKB983077 HST983058:HTX983077 ICP983058:IDT983077 IML983058:INP983077 IWH983058:IXL983077 JGD983058:JHH983077 JPZ983058:JRD983077 JZV983058:KAZ983077 KJR983058:KKV983077 KTN983058:KUR983077 LDJ983058:LEN983077 LNF983058:LOJ983077 LXB983058:LYF983077 MGX983058:MIB983077 MQT983058:MRX983077 NAP983058:NBT983077 NKL983058:NLP983077 NUH983058:NVL983077 OED983058:OFH983077 ONZ983058:OPD983077 OXV983058:OYZ983077 PHR983058:PIV983077 PRN983058:PSR983077 QBJ983058:QCN983077 QLF983058:QMJ983077 QVB983058:QWF983077 REX983058:RGB983077 ROT983058:RPX983077 RYP983058:RZT983077 SIL983058:SJP983077 SSH983058:STL983077 TCD983058:TDH983077 TLZ983058:TND983077 TVV983058:TWZ983077 UFR983058:UGV983077 UPN983058:UQR983077 UZJ983058:VAN983077 VJF983058:VKJ983077 VTB983058:VUF983077 WCX983058:WEB983077 WMT983058:WNX983077 G11:AK30" xr:uid="{00000000-0002-0000-0600-000003000000}">
      <formula1>INDIRECT("$K$68:$K$83")</formula1>
    </dataValidation>
    <dataValidation type="list" allowBlank="1" showInputMessage="1" showErrorMessage="1" sqref="WWP983080:WXT983080 KE33:LI33 UA33:VE33 ADW33:AFA33 ANS33:AOW33 AXO33:AYS33 BHK33:BIO33 BRG33:BSK33 CBC33:CCG33 CKY33:CMC33 CUU33:CVY33 DEQ33:DFU33 DOM33:DPQ33 DYI33:DZM33 EIE33:EJI33 ESA33:ETE33 FBW33:FDA33 FLS33:FMW33 FVO33:FWS33 GFK33:GGO33 GPG33:GQK33 GZC33:HAG33 HIY33:HKC33 HSU33:HTY33 ICQ33:IDU33 IMM33:INQ33 IWI33:IXM33 JGE33:JHI33 JQA33:JRE33 JZW33:KBA33 KJS33:KKW33 KTO33:KUS33 LDK33:LEO33 LNG33:LOK33 LXC33:LYG33 MGY33:MIC33 MQU33:MRY33 NAQ33:NBU33 NKM33:NLQ33 NUI33:NVM33 OEE33:OFI33 OOA33:OPE33 OXW33:OZA33 PHS33:PIW33 PRO33:PSS33 QBK33:QCO33 QLG33:QMK33 QVC33:QWG33 REY33:RGC33 ROU33:RPY33 RYQ33:RZU33 SIM33:SJQ33 SSI33:STM33 TCE33:TDI33 TMA33:TNE33 TVW33:TXA33 UFS33:UGW33 UPO33:UQS33 UZK33:VAO33 VJG33:VKK33 VTC33:VUG33 WCY33:WEC33 WMU33:WNY33 WWQ33:WXU33 F65576:AK65576 KD65576:LH65576 TZ65576:VD65576 ADV65576:AEZ65576 ANR65576:AOV65576 AXN65576:AYR65576 BHJ65576:BIN65576 BRF65576:BSJ65576 CBB65576:CCF65576 CKX65576:CMB65576 CUT65576:CVX65576 DEP65576:DFT65576 DOL65576:DPP65576 DYH65576:DZL65576 EID65576:EJH65576 ERZ65576:ETD65576 FBV65576:FCZ65576 FLR65576:FMV65576 FVN65576:FWR65576 GFJ65576:GGN65576 GPF65576:GQJ65576 GZB65576:HAF65576 HIX65576:HKB65576 HST65576:HTX65576 ICP65576:IDT65576 IML65576:INP65576 IWH65576:IXL65576 JGD65576:JHH65576 JPZ65576:JRD65576 JZV65576:KAZ65576 KJR65576:KKV65576 KTN65576:KUR65576 LDJ65576:LEN65576 LNF65576:LOJ65576 LXB65576:LYF65576 MGX65576:MIB65576 MQT65576:MRX65576 NAP65576:NBT65576 NKL65576:NLP65576 NUH65576:NVL65576 OED65576:OFH65576 ONZ65576:OPD65576 OXV65576:OYZ65576 PHR65576:PIV65576 PRN65576:PSR65576 QBJ65576:QCN65576 QLF65576:QMJ65576 QVB65576:QWF65576 REX65576:RGB65576 ROT65576:RPX65576 RYP65576:RZT65576 SIL65576:SJP65576 SSH65576:STL65576 TCD65576:TDH65576 TLZ65576:TND65576 TVV65576:TWZ65576 UFR65576:UGV65576 UPN65576:UQR65576 UZJ65576:VAN65576 VJF65576:VKJ65576 VTB65576:VUF65576 WCX65576:WEB65576 WMT65576:WNX65576 WWP65576:WXT65576 F131112:AK131112 KD131112:LH131112 TZ131112:VD131112 ADV131112:AEZ131112 ANR131112:AOV131112 AXN131112:AYR131112 BHJ131112:BIN131112 BRF131112:BSJ131112 CBB131112:CCF131112 CKX131112:CMB131112 CUT131112:CVX131112 DEP131112:DFT131112 DOL131112:DPP131112 DYH131112:DZL131112 EID131112:EJH131112 ERZ131112:ETD131112 FBV131112:FCZ131112 FLR131112:FMV131112 FVN131112:FWR131112 GFJ131112:GGN131112 GPF131112:GQJ131112 GZB131112:HAF131112 HIX131112:HKB131112 HST131112:HTX131112 ICP131112:IDT131112 IML131112:INP131112 IWH131112:IXL131112 JGD131112:JHH131112 JPZ131112:JRD131112 JZV131112:KAZ131112 KJR131112:KKV131112 KTN131112:KUR131112 LDJ131112:LEN131112 LNF131112:LOJ131112 LXB131112:LYF131112 MGX131112:MIB131112 MQT131112:MRX131112 NAP131112:NBT131112 NKL131112:NLP131112 NUH131112:NVL131112 OED131112:OFH131112 ONZ131112:OPD131112 OXV131112:OYZ131112 PHR131112:PIV131112 PRN131112:PSR131112 QBJ131112:QCN131112 QLF131112:QMJ131112 QVB131112:QWF131112 REX131112:RGB131112 ROT131112:RPX131112 RYP131112:RZT131112 SIL131112:SJP131112 SSH131112:STL131112 TCD131112:TDH131112 TLZ131112:TND131112 TVV131112:TWZ131112 UFR131112:UGV131112 UPN131112:UQR131112 UZJ131112:VAN131112 VJF131112:VKJ131112 VTB131112:VUF131112 WCX131112:WEB131112 WMT131112:WNX131112 WWP131112:WXT131112 F196648:AK196648 KD196648:LH196648 TZ196648:VD196648 ADV196648:AEZ196648 ANR196648:AOV196648 AXN196648:AYR196648 BHJ196648:BIN196648 BRF196648:BSJ196648 CBB196648:CCF196648 CKX196648:CMB196648 CUT196648:CVX196648 DEP196648:DFT196648 DOL196648:DPP196648 DYH196648:DZL196648 EID196648:EJH196648 ERZ196648:ETD196648 FBV196648:FCZ196648 FLR196648:FMV196648 FVN196648:FWR196648 GFJ196648:GGN196648 GPF196648:GQJ196648 GZB196648:HAF196648 HIX196648:HKB196648 HST196648:HTX196648 ICP196648:IDT196648 IML196648:INP196648 IWH196648:IXL196648 JGD196648:JHH196648 JPZ196648:JRD196648 JZV196648:KAZ196648 KJR196648:KKV196648 KTN196648:KUR196648 LDJ196648:LEN196648 LNF196648:LOJ196648 LXB196648:LYF196648 MGX196648:MIB196648 MQT196648:MRX196648 NAP196648:NBT196648 NKL196648:NLP196648 NUH196648:NVL196648 OED196648:OFH196648 ONZ196648:OPD196648 OXV196648:OYZ196648 PHR196648:PIV196648 PRN196648:PSR196648 QBJ196648:QCN196648 QLF196648:QMJ196648 QVB196648:QWF196648 REX196648:RGB196648 ROT196648:RPX196648 RYP196648:RZT196648 SIL196648:SJP196648 SSH196648:STL196648 TCD196648:TDH196648 TLZ196648:TND196648 TVV196648:TWZ196648 UFR196648:UGV196648 UPN196648:UQR196648 UZJ196648:VAN196648 VJF196648:VKJ196648 VTB196648:VUF196648 WCX196648:WEB196648 WMT196648:WNX196648 WWP196648:WXT196648 F262184:AK262184 KD262184:LH262184 TZ262184:VD262184 ADV262184:AEZ262184 ANR262184:AOV262184 AXN262184:AYR262184 BHJ262184:BIN262184 BRF262184:BSJ262184 CBB262184:CCF262184 CKX262184:CMB262184 CUT262184:CVX262184 DEP262184:DFT262184 DOL262184:DPP262184 DYH262184:DZL262184 EID262184:EJH262184 ERZ262184:ETD262184 FBV262184:FCZ262184 FLR262184:FMV262184 FVN262184:FWR262184 GFJ262184:GGN262184 GPF262184:GQJ262184 GZB262184:HAF262184 HIX262184:HKB262184 HST262184:HTX262184 ICP262184:IDT262184 IML262184:INP262184 IWH262184:IXL262184 JGD262184:JHH262184 JPZ262184:JRD262184 JZV262184:KAZ262184 KJR262184:KKV262184 KTN262184:KUR262184 LDJ262184:LEN262184 LNF262184:LOJ262184 LXB262184:LYF262184 MGX262184:MIB262184 MQT262184:MRX262184 NAP262184:NBT262184 NKL262184:NLP262184 NUH262184:NVL262184 OED262184:OFH262184 ONZ262184:OPD262184 OXV262184:OYZ262184 PHR262184:PIV262184 PRN262184:PSR262184 QBJ262184:QCN262184 QLF262184:QMJ262184 QVB262184:QWF262184 REX262184:RGB262184 ROT262184:RPX262184 RYP262184:RZT262184 SIL262184:SJP262184 SSH262184:STL262184 TCD262184:TDH262184 TLZ262184:TND262184 TVV262184:TWZ262184 UFR262184:UGV262184 UPN262184:UQR262184 UZJ262184:VAN262184 VJF262184:VKJ262184 VTB262184:VUF262184 WCX262184:WEB262184 WMT262184:WNX262184 WWP262184:WXT262184 F327720:AK327720 KD327720:LH327720 TZ327720:VD327720 ADV327720:AEZ327720 ANR327720:AOV327720 AXN327720:AYR327720 BHJ327720:BIN327720 BRF327720:BSJ327720 CBB327720:CCF327720 CKX327720:CMB327720 CUT327720:CVX327720 DEP327720:DFT327720 DOL327720:DPP327720 DYH327720:DZL327720 EID327720:EJH327720 ERZ327720:ETD327720 FBV327720:FCZ327720 FLR327720:FMV327720 FVN327720:FWR327720 GFJ327720:GGN327720 GPF327720:GQJ327720 GZB327720:HAF327720 HIX327720:HKB327720 HST327720:HTX327720 ICP327720:IDT327720 IML327720:INP327720 IWH327720:IXL327720 JGD327720:JHH327720 JPZ327720:JRD327720 JZV327720:KAZ327720 KJR327720:KKV327720 KTN327720:KUR327720 LDJ327720:LEN327720 LNF327720:LOJ327720 LXB327720:LYF327720 MGX327720:MIB327720 MQT327720:MRX327720 NAP327720:NBT327720 NKL327720:NLP327720 NUH327720:NVL327720 OED327720:OFH327720 ONZ327720:OPD327720 OXV327720:OYZ327720 PHR327720:PIV327720 PRN327720:PSR327720 QBJ327720:QCN327720 QLF327720:QMJ327720 QVB327720:QWF327720 REX327720:RGB327720 ROT327720:RPX327720 RYP327720:RZT327720 SIL327720:SJP327720 SSH327720:STL327720 TCD327720:TDH327720 TLZ327720:TND327720 TVV327720:TWZ327720 UFR327720:UGV327720 UPN327720:UQR327720 UZJ327720:VAN327720 VJF327720:VKJ327720 VTB327720:VUF327720 WCX327720:WEB327720 WMT327720:WNX327720 WWP327720:WXT327720 F393256:AK393256 KD393256:LH393256 TZ393256:VD393256 ADV393256:AEZ393256 ANR393256:AOV393256 AXN393256:AYR393256 BHJ393256:BIN393256 BRF393256:BSJ393256 CBB393256:CCF393256 CKX393256:CMB393256 CUT393256:CVX393256 DEP393256:DFT393256 DOL393256:DPP393256 DYH393256:DZL393256 EID393256:EJH393256 ERZ393256:ETD393256 FBV393256:FCZ393256 FLR393256:FMV393256 FVN393256:FWR393256 GFJ393256:GGN393256 GPF393256:GQJ393256 GZB393256:HAF393256 HIX393256:HKB393256 HST393256:HTX393256 ICP393256:IDT393256 IML393256:INP393256 IWH393256:IXL393256 JGD393256:JHH393256 JPZ393256:JRD393256 JZV393256:KAZ393256 KJR393256:KKV393256 KTN393256:KUR393256 LDJ393256:LEN393256 LNF393256:LOJ393256 LXB393256:LYF393256 MGX393256:MIB393256 MQT393256:MRX393256 NAP393256:NBT393256 NKL393256:NLP393256 NUH393256:NVL393256 OED393256:OFH393256 ONZ393256:OPD393256 OXV393256:OYZ393256 PHR393256:PIV393256 PRN393256:PSR393256 QBJ393256:QCN393256 QLF393256:QMJ393256 QVB393256:QWF393256 REX393256:RGB393256 ROT393256:RPX393256 RYP393256:RZT393256 SIL393256:SJP393256 SSH393256:STL393256 TCD393256:TDH393256 TLZ393256:TND393256 TVV393256:TWZ393256 UFR393256:UGV393256 UPN393256:UQR393256 UZJ393256:VAN393256 VJF393256:VKJ393256 VTB393256:VUF393256 WCX393256:WEB393256 WMT393256:WNX393256 WWP393256:WXT393256 F458792:AK458792 KD458792:LH458792 TZ458792:VD458792 ADV458792:AEZ458792 ANR458792:AOV458792 AXN458792:AYR458792 BHJ458792:BIN458792 BRF458792:BSJ458792 CBB458792:CCF458792 CKX458792:CMB458792 CUT458792:CVX458792 DEP458792:DFT458792 DOL458792:DPP458792 DYH458792:DZL458792 EID458792:EJH458792 ERZ458792:ETD458792 FBV458792:FCZ458792 FLR458792:FMV458792 FVN458792:FWR458792 GFJ458792:GGN458792 GPF458792:GQJ458792 GZB458792:HAF458792 HIX458792:HKB458792 HST458792:HTX458792 ICP458792:IDT458792 IML458792:INP458792 IWH458792:IXL458792 JGD458792:JHH458792 JPZ458792:JRD458792 JZV458792:KAZ458792 KJR458792:KKV458792 KTN458792:KUR458792 LDJ458792:LEN458792 LNF458792:LOJ458792 LXB458792:LYF458792 MGX458792:MIB458792 MQT458792:MRX458792 NAP458792:NBT458792 NKL458792:NLP458792 NUH458792:NVL458792 OED458792:OFH458792 ONZ458792:OPD458792 OXV458792:OYZ458792 PHR458792:PIV458792 PRN458792:PSR458792 QBJ458792:QCN458792 QLF458792:QMJ458792 QVB458792:QWF458792 REX458792:RGB458792 ROT458792:RPX458792 RYP458792:RZT458792 SIL458792:SJP458792 SSH458792:STL458792 TCD458792:TDH458792 TLZ458792:TND458792 TVV458792:TWZ458792 UFR458792:UGV458792 UPN458792:UQR458792 UZJ458792:VAN458792 VJF458792:VKJ458792 VTB458792:VUF458792 WCX458792:WEB458792 WMT458792:WNX458792 WWP458792:WXT458792 F524328:AK524328 KD524328:LH524328 TZ524328:VD524328 ADV524328:AEZ524328 ANR524328:AOV524328 AXN524328:AYR524328 BHJ524328:BIN524328 BRF524328:BSJ524328 CBB524328:CCF524328 CKX524328:CMB524328 CUT524328:CVX524328 DEP524328:DFT524328 DOL524328:DPP524328 DYH524328:DZL524328 EID524328:EJH524328 ERZ524328:ETD524328 FBV524328:FCZ524328 FLR524328:FMV524328 FVN524328:FWR524328 GFJ524328:GGN524328 GPF524328:GQJ524328 GZB524328:HAF524328 HIX524328:HKB524328 HST524328:HTX524328 ICP524328:IDT524328 IML524328:INP524328 IWH524328:IXL524328 JGD524328:JHH524328 JPZ524328:JRD524328 JZV524328:KAZ524328 KJR524328:KKV524328 KTN524328:KUR524328 LDJ524328:LEN524328 LNF524328:LOJ524328 LXB524328:LYF524328 MGX524328:MIB524328 MQT524328:MRX524328 NAP524328:NBT524328 NKL524328:NLP524328 NUH524328:NVL524328 OED524328:OFH524328 ONZ524328:OPD524328 OXV524328:OYZ524328 PHR524328:PIV524328 PRN524328:PSR524328 QBJ524328:QCN524328 QLF524328:QMJ524328 QVB524328:QWF524328 REX524328:RGB524328 ROT524328:RPX524328 RYP524328:RZT524328 SIL524328:SJP524328 SSH524328:STL524328 TCD524328:TDH524328 TLZ524328:TND524328 TVV524328:TWZ524328 UFR524328:UGV524328 UPN524328:UQR524328 UZJ524328:VAN524328 VJF524328:VKJ524328 VTB524328:VUF524328 WCX524328:WEB524328 WMT524328:WNX524328 WWP524328:WXT524328 F589864:AK589864 KD589864:LH589864 TZ589864:VD589864 ADV589864:AEZ589864 ANR589864:AOV589864 AXN589864:AYR589864 BHJ589864:BIN589864 BRF589864:BSJ589864 CBB589864:CCF589864 CKX589864:CMB589864 CUT589864:CVX589864 DEP589864:DFT589864 DOL589864:DPP589864 DYH589864:DZL589864 EID589864:EJH589864 ERZ589864:ETD589864 FBV589864:FCZ589864 FLR589864:FMV589864 FVN589864:FWR589864 GFJ589864:GGN589864 GPF589864:GQJ589864 GZB589864:HAF589864 HIX589864:HKB589864 HST589864:HTX589864 ICP589864:IDT589864 IML589864:INP589864 IWH589864:IXL589864 JGD589864:JHH589864 JPZ589864:JRD589864 JZV589864:KAZ589864 KJR589864:KKV589864 KTN589864:KUR589864 LDJ589864:LEN589864 LNF589864:LOJ589864 LXB589864:LYF589864 MGX589864:MIB589864 MQT589864:MRX589864 NAP589864:NBT589864 NKL589864:NLP589864 NUH589864:NVL589864 OED589864:OFH589864 ONZ589864:OPD589864 OXV589864:OYZ589864 PHR589864:PIV589864 PRN589864:PSR589864 QBJ589864:QCN589864 QLF589864:QMJ589864 QVB589864:QWF589864 REX589864:RGB589864 ROT589864:RPX589864 RYP589864:RZT589864 SIL589864:SJP589864 SSH589864:STL589864 TCD589864:TDH589864 TLZ589864:TND589864 TVV589864:TWZ589864 UFR589864:UGV589864 UPN589864:UQR589864 UZJ589864:VAN589864 VJF589864:VKJ589864 VTB589864:VUF589864 WCX589864:WEB589864 WMT589864:WNX589864 WWP589864:WXT589864 F655400:AK655400 KD655400:LH655400 TZ655400:VD655400 ADV655400:AEZ655400 ANR655400:AOV655400 AXN655400:AYR655400 BHJ655400:BIN655400 BRF655400:BSJ655400 CBB655400:CCF655400 CKX655400:CMB655400 CUT655400:CVX655400 DEP655400:DFT655400 DOL655400:DPP655400 DYH655400:DZL655400 EID655400:EJH655400 ERZ655400:ETD655400 FBV655400:FCZ655400 FLR655400:FMV655400 FVN655400:FWR655400 GFJ655400:GGN655400 GPF655400:GQJ655400 GZB655400:HAF655400 HIX655400:HKB655400 HST655400:HTX655400 ICP655400:IDT655400 IML655400:INP655400 IWH655400:IXL655400 JGD655400:JHH655400 JPZ655400:JRD655400 JZV655400:KAZ655400 KJR655400:KKV655400 KTN655400:KUR655400 LDJ655400:LEN655400 LNF655400:LOJ655400 LXB655400:LYF655400 MGX655400:MIB655400 MQT655400:MRX655400 NAP655400:NBT655400 NKL655400:NLP655400 NUH655400:NVL655400 OED655400:OFH655400 ONZ655400:OPD655400 OXV655400:OYZ655400 PHR655400:PIV655400 PRN655400:PSR655400 QBJ655400:QCN655400 QLF655400:QMJ655400 QVB655400:QWF655400 REX655400:RGB655400 ROT655400:RPX655400 RYP655400:RZT655400 SIL655400:SJP655400 SSH655400:STL655400 TCD655400:TDH655400 TLZ655400:TND655400 TVV655400:TWZ655400 UFR655400:UGV655400 UPN655400:UQR655400 UZJ655400:VAN655400 VJF655400:VKJ655400 VTB655400:VUF655400 WCX655400:WEB655400 WMT655400:WNX655400 WWP655400:WXT655400 F720936:AK720936 KD720936:LH720936 TZ720936:VD720936 ADV720936:AEZ720936 ANR720936:AOV720936 AXN720936:AYR720936 BHJ720936:BIN720936 BRF720936:BSJ720936 CBB720936:CCF720936 CKX720936:CMB720936 CUT720936:CVX720936 DEP720936:DFT720936 DOL720936:DPP720936 DYH720936:DZL720936 EID720936:EJH720936 ERZ720936:ETD720936 FBV720936:FCZ720936 FLR720936:FMV720936 FVN720936:FWR720936 GFJ720936:GGN720936 GPF720936:GQJ720936 GZB720936:HAF720936 HIX720936:HKB720936 HST720936:HTX720936 ICP720936:IDT720936 IML720936:INP720936 IWH720936:IXL720936 JGD720936:JHH720936 JPZ720936:JRD720936 JZV720936:KAZ720936 KJR720936:KKV720936 KTN720936:KUR720936 LDJ720936:LEN720936 LNF720936:LOJ720936 LXB720936:LYF720936 MGX720936:MIB720936 MQT720936:MRX720936 NAP720936:NBT720936 NKL720936:NLP720936 NUH720936:NVL720936 OED720936:OFH720936 ONZ720936:OPD720936 OXV720936:OYZ720936 PHR720936:PIV720936 PRN720936:PSR720936 QBJ720936:QCN720936 QLF720936:QMJ720936 QVB720936:QWF720936 REX720936:RGB720936 ROT720936:RPX720936 RYP720936:RZT720936 SIL720936:SJP720936 SSH720936:STL720936 TCD720936:TDH720936 TLZ720936:TND720936 TVV720936:TWZ720936 UFR720936:UGV720936 UPN720936:UQR720936 UZJ720936:VAN720936 VJF720936:VKJ720936 VTB720936:VUF720936 WCX720936:WEB720936 WMT720936:WNX720936 WWP720936:WXT720936 F786472:AK786472 KD786472:LH786472 TZ786472:VD786472 ADV786472:AEZ786472 ANR786472:AOV786472 AXN786472:AYR786472 BHJ786472:BIN786472 BRF786472:BSJ786472 CBB786472:CCF786472 CKX786472:CMB786472 CUT786472:CVX786472 DEP786472:DFT786472 DOL786472:DPP786472 DYH786472:DZL786472 EID786472:EJH786472 ERZ786472:ETD786472 FBV786472:FCZ786472 FLR786472:FMV786472 FVN786472:FWR786472 GFJ786472:GGN786472 GPF786472:GQJ786472 GZB786472:HAF786472 HIX786472:HKB786472 HST786472:HTX786472 ICP786472:IDT786472 IML786472:INP786472 IWH786472:IXL786472 JGD786472:JHH786472 JPZ786472:JRD786472 JZV786472:KAZ786472 KJR786472:KKV786472 KTN786472:KUR786472 LDJ786472:LEN786472 LNF786472:LOJ786472 LXB786472:LYF786472 MGX786472:MIB786472 MQT786472:MRX786472 NAP786472:NBT786472 NKL786472:NLP786472 NUH786472:NVL786472 OED786472:OFH786472 ONZ786472:OPD786472 OXV786472:OYZ786472 PHR786472:PIV786472 PRN786472:PSR786472 QBJ786472:QCN786472 QLF786472:QMJ786472 QVB786472:QWF786472 REX786472:RGB786472 ROT786472:RPX786472 RYP786472:RZT786472 SIL786472:SJP786472 SSH786472:STL786472 TCD786472:TDH786472 TLZ786472:TND786472 TVV786472:TWZ786472 UFR786472:UGV786472 UPN786472:UQR786472 UZJ786472:VAN786472 VJF786472:VKJ786472 VTB786472:VUF786472 WCX786472:WEB786472 WMT786472:WNX786472 WWP786472:WXT786472 F852008:AK852008 KD852008:LH852008 TZ852008:VD852008 ADV852008:AEZ852008 ANR852008:AOV852008 AXN852008:AYR852008 BHJ852008:BIN852008 BRF852008:BSJ852008 CBB852008:CCF852008 CKX852008:CMB852008 CUT852008:CVX852008 DEP852008:DFT852008 DOL852008:DPP852008 DYH852008:DZL852008 EID852008:EJH852008 ERZ852008:ETD852008 FBV852008:FCZ852008 FLR852008:FMV852008 FVN852008:FWR852008 GFJ852008:GGN852008 GPF852008:GQJ852008 GZB852008:HAF852008 HIX852008:HKB852008 HST852008:HTX852008 ICP852008:IDT852008 IML852008:INP852008 IWH852008:IXL852008 JGD852008:JHH852008 JPZ852008:JRD852008 JZV852008:KAZ852008 KJR852008:KKV852008 KTN852008:KUR852008 LDJ852008:LEN852008 LNF852008:LOJ852008 LXB852008:LYF852008 MGX852008:MIB852008 MQT852008:MRX852008 NAP852008:NBT852008 NKL852008:NLP852008 NUH852008:NVL852008 OED852008:OFH852008 ONZ852008:OPD852008 OXV852008:OYZ852008 PHR852008:PIV852008 PRN852008:PSR852008 QBJ852008:QCN852008 QLF852008:QMJ852008 QVB852008:QWF852008 REX852008:RGB852008 ROT852008:RPX852008 RYP852008:RZT852008 SIL852008:SJP852008 SSH852008:STL852008 TCD852008:TDH852008 TLZ852008:TND852008 TVV852008:TWZ852008 UFR852008:UGV852008 UPN852008:UQR852008 UZJ852008:VAN852008 VJF852008:VKJ852008 VTB852008:VUF852008 WCX852008:WEB852008 WMT852008:WNX852008 WWP852008:WXT852008 F917544:AK917544 KD917544:LH917544 TZ917544:VD917544 ADV917544:AEZ917544 ANR917544:AOV917544 AXN917544:AYR917544 BHJ917544:BIN917544 BRF917544:BSJ917544 CBB917544:CCF917544 CKX917544:CMB917544 CUT917544:CVX917544 DEP917544:DFT917544 DOL917544:DPP917544 DYH917544:DZL917544 EID917544:EJH917544 ERZ917544:ETD917544 FBV917544:FCZ917544 FLR917544:FMV917544 FVN917544:FWR917544 GFJ917544:GGN917544 GPF917544:GQJ917544 GZB917544:HAF917544 HIX917544:HKB917544 HST917544:HTX917544 ICP917544:IDT917544 IML917544:INP917544 IWH917544:IXL917544 JGD917544:JHH917544 JPZ917544:JRD917544 JZV917544:KAZ917544 KJR917544:KKV917544 KTN917544:KUR917544 LDJ917544:LEN917544 LNF917544:LOJ917544 LXB917544:LYF917544 MGX917544:MIB917544 MQT917544:MRX917544 NAP917544:NBT917544 NKL917544:NLP917544 NUH917544:NVL917544 OED917544:OFH917544 ONZ917544:OPD917544 OXV917544:OYZ917544 PHR917544:PIV917544 PRN917544:PSR917544 QBJ917544:QCN917544 QLF917544:QMJ917544 QVB917544:QWF917544 REX917544:RGB917544 ROT917544:RPX917544 RYP917544:RZT917544 SIL917544:SJP917544 SSH917544:STL917544 TCD917544:TDH917544 TLZ917544:TND917544 TVV917544:TWZ917544 UFR917544:UGV917544 UPN917544:UQR917544 UZJ917544:VAN917544 VJF917544:VKJ917544 VTB917544:VUF917544 WCX917544:WEB917544 WMT917544:WNX917544 WWP917544:WXT917544 F983080:AK983080 KD983080:LH983080 TZ983080:VD983080 ADV983080:AEZ983080 ANR983080:AOV983080 AXN983080:AYR983080 BHJ983080:BIN983080 BRF983080:BSJ983080 CBB983080:CCF983080 CKX983080:CMB983080 CUT983080:CVX983080 DEP983080:DFT983080 DOL983080:DPP983080 DYH983080:DZL983080 EID983080:EJH983080 ERZ983080:ETD983080 FBV983080:FCZ983080 FLR983080:FMV983080 FVN983080:FWR983080 GFJ983080:GGN983080 GPF983080:GQJ983080 GZB983080:HAF983080 HIX983080:HKB983080 HST983080:HTX983080 ICP983080:IDT983080 IML983080:INP983080 IWH983080:IXL983080 JGD983080:JHH983080 JPZ983080:JRD983080 JZV983080:KAZ983080 KJR983080:KKV983080 KTN983080:KUR983080 LDJ983080:LEN983080 LNF983080:LOJ983080 LXB983080:LYF983080 MGX983080:MIB983080 MQT983080:MRX983080 NAP983080:NBT983080 NKL983080:NLP983080 NUH983080:NVL983080 OED983080:OFH983080 ONZ983080:OPD983080 OXV983080:OYZ983080 PHR983080:PIV983080 PRN983080:PSR983080 QBJ983080:QCN983080 QLF983080:QMJ983080 QVB983080:QWF983080 REX983080:RGB983080 ROT983080:RPX983080 RYP983080:RZT983080 SIL983080:SJP983080 SSH983080:STL983080 TCD983080:TDH983080 TLZ983080:TND983080 TVV983080:TWZ983080 UFR983080:UGV983080 UPN983080:UQR983080 UZJ983080:VAN983080 VJF983080:VKJ983080 VTB983080:VUF983080 WCX983080:WEB983080 WMT983080:WNX983080 G33:AK33" xr:uid="{00000000-0002-0000-0600-000004000000}">
      <formula1>"○,無"</formula1>
    </dataValidation>
  </dataValidations>
  <printOptions horizontalCentered="1" verticalCentered="1"/>
  <pageMargins left="0.19685039370078741" right="0.19685039370078741" top="0.39370078740157483" bottom="0" header="0" footer="0.19685039370078741"/>
  <pageSetup paperSize="9" scale="57" orientation="landscape" cellComments="asDisplayed" r:id="rId1"/>
  <headerFooter alignWithMargins="0"/>
  <colBreaks count="1" manualBreakCount="1">
    <brk id="43" max="62" man="1"/>
  </col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stopIfTrue="1" id="{75D88E3E-BB45-457F-B5CD-014058D959F7}">
            <xm:f>COUNTIF(日付!$A$19:$U$22,G7)&gt;0</xm:f>
            <x14:dxf>
              <font>
                <color rgb="FFFF0000"/>
              </font>
            </x14:dxf>
          </x14:cfRule>
          <xm:sqref>G7:AK10 G36:AK36</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CF107"/>
  <sheetViews>
    <sheetView view="pageBreakPreview" topLeftCell="A19" zoomScale="55" zoomScaleNormal="75" zoomScaleSheetLayoutView="55" workbookViewId="0">
      <selection activeCell="A60" sqref="A60:XFD60"/>
    </sheetView>
  </sheetViews>
  <sheetFormatPr defaultRowHeight="13.2"/>
  <cols>
    <col min="1" max="2" width="7.88671875" style="4" customWidth="1"/>
    <col min="3" max="4" width="4.77734375" style="4" customWidth="1"/>
    <col min="5" max="5" width="8.33203125" style="4" customWidth="1"/>
    <col min="6" max="6" width="17.109375" style="4" customWidth="1"/>
    <col min="7" max="37" width="4.33203125" style="4" customWidth="1"/>
    <col min="38" max="38" width="9.88671875" style="4" customWidth="1"/>
    <col min="39" max="39" width="14.6640625" style="4" customWidth="1"/>
    <col min="40" max="41" width="10.6640625" style="4" customWidth="1"/>
    <col min="42" max="43" width="2.6640625" style="4" customWidth="1"/>
    <col min="44" max="44" width="3.6640625" style="4" customWidth="1"/>
    <col min="45" max="45" width="3.88671875" style="4" bestFit="1" customWidth="1"/>
    <col min="46" max="46" width="3.88671875" style="4" customWidth="1"/>
    <col min="47" max="47" width="19.33203125" style="4" customWidth="1"/>
    <col min="48" max="56" width="15.6640625" style="4" customWidth="1"/>
    <col min="57" max="58" width="16.6640625" style="4" customWidth="1"/>
    <col min="59" max="59" width="30.6640625" style="4" customWidth="1"/>
    <col min="60" max="60" width="9" style="4" customWidth="1"/>
    <col min="61" max="79" width="9" style="4" hidden="1" customWidth="1"/>
    <col min="80" max="80" width="30.44140625" style="73" hidden="1" customWidth="1"/>
    <col min="81" max="82" width="13.33203125" style="73" hidden="1" customWidth="1"/>
    <col min="83" max="84" width="17" style="73" hidden="1" customWidth="1"/>
    <col min="85" max="284" width="9" style="4"/>
    <col min="285" max="286" width="7.88671875" style="4" customWidth="1"/>
    <col min="287" max="288" width="4.77734375" style="4" customWidth="1"/>
    <col min="289" max="289" width="17.109375" style="4" customWidth="1"/>
    <col min="290" max="319" width="4.109375" style="4" customWidth="1"/>
    <col min="320" max="320" width="0" style="4" hidden="1" customWidth="1"/>
    <col min="321" max="321" width="9.88671875" style="4" customWidth="1"/>
    <col min="322" max="322" width="14.6640625" style="4" customWidth="1"/>
    <col min="323" max="324" width="9.88671875" style="4" customWidth="1"/>
    <col min="325" max="326" width="7.6640625" style="4" customWidth="1"/>
    <col min="327" max="327" width="9" style="4" customWidth="1"/>
    <col min="328" max="334" width="0" style="4" hidden="1" customWidth="1"/>
    <col min="335" max="540" width="9" style="4"/>
    <col min="541" max="542" width="7.88671875" style="4" customWidth="1"/>
    <col min="543" max="544" width="4.77734375" style="4" customWidth="1"/>
    <col min="545" max="545" width="17.109375" style="4" customWidth="1"/>
    <col min="546" max="575" width="4.109375" style="4" customWidth="1"/>
    <col min="576" max="576" width="0" style="4" hidden="1" customWidth="1"/>
    <col min="577" max="577" width="9.88671875" style="4" customWidth="1"/>
    <col min="578" max="578" width="14.6640625" style="4" customWidth="1"/>
    <col min="579" max="580" width="9.88671875" style="4" customWidth="1"/>
    <col min="581" max="582" width="7.6640625" style="4" customWidth="1"/>
    <col min="583" max="583" width="9" style="4" customWidth="1"/>
    <col min="584" max="590" width="0" style="4" hidden="1" customWidth="1"/>
    <col min="591" max="796" width="9" style="4"/>
    <col min="797" max="798" width="7.88671875" style="4" customWidth="1"/>
    <col min="799" max="800" width="4.77734375" style="4" customWidth="1"/>
    <col min="801" max="801" width="17.109375" style="4" customWidth="1"/>
    <col min="802" max="831" width="4.109375" style="4" customWidth="1"/>
    <col min="832" max="832" width="0" style="4" hidden="1" customWidth="1"/>
    <col min="833" max="833" width="9.88671875" style="4" customWidth="1"/>
    <col min="834" max="834" width="14.6640625" style="4" customWidth="1"/>
    <col min="835" max="836" width="9.88671875" style="4" customWidth="1"/>
    <col min="837" max="838" width="7.6640625" style="4" customWidth="1"/>
    <col min="839" max="839" width="9" style="4" customWidth="1"/>
    <col min="840" max="846" width="0" style="4" hidden="1" customWidth="1"/>
    <col min="847" max="1052" width="9" style="4"/>
    <col min="1053" max="1054" width="7.88671875" style="4" customWidth="1"/>
    <col min="1055" max="1056" width="4.77734375" style="4" customWidth="1"/>
    <col min="1057" max="1057" width="17.109375" style="4" customWidth="1"/>
    <col min="1058" max="1087" width="4.109375" style="4" customWidth="1"/>
    <col min="1088" max="1088" width="0" style="4" hidden="1" customWidth="1"/>
    <col min="1089" max="1089" width="9.88671875" style="4" customWidth="1"/>
    <col min="1090" max="1090" width="14.6640625" style="4" customWidth="1"/>
    <col min="1091" max="1092" width="9.88671875" style="4" customWidth="1"/>
    <col min="1093" max="1094" width="7.6640625" style="4" customWidth="1"/>
    <col min="1095" max="1095" width="9" style="4" customWidth="1"/>
    <col min="1096" max="1102" width="0" style="4" hidden="1" customWidth="1"/>
    <col min="1103" max="1308" width="9" style="4"/>
    <col min="1309" max="1310" width="7.88671875" style="4" customWidth="1"/>
    <col min="1311" max="1312" width="4.77734375" style="4" customWidth="1"/>
    <col min="1313" max="1313" width="17.109375" style="4" customWidth="1"/>
    <col min="1314" max="1343" width="4.109375" style="4" customWidth="1"/>
    <col min="1344" max="1344" width="0" style="4" hidden="1" customWidth="1"/>
    <col min="1345" max="1345" width="9.88671875" style="4" customWidth="1"/>
    <col min="1346" max="1346" width="14.6640625" style="4" customWidth="1"/>
    <col min="1347" max="1348" width="9.88671875" style="4" customWidth="1"/>
    <col min="1349" max="1350" width="7.6640625" style="4" customWidth="1"/>
    <col min="1351" max="1351" width="9" style="4" customWidth="1"/>
    <col min="1352" max="1358" width="0" style="4" hidden="1" customWidth="1"/>
    <col min="1359" max="1564" width="9" style="4"/>
    <col min="1565" max="1566" width="7.88671875" style="4" customWidth="1"/>
    <col min="1567" max="1568" width="4.77734375" style="4" customWidth="1"/>
    <col min="1569" max="1569" width="17.109375" style="4" customWidth="1"/>
    <col min="1570" max="1599" width="4.109375" style="4" customWidth="1"/>
    <col min="1600" max="1600" width="0" style="4" hidden="1" customWidth="1"/>
    <col min="1601" max="1601" width="9.88671875" style="4" customWidth="1"/>
    <col min="1602" max="1602" width="14.6640625" style="4" customWidth="1"/>
    <col min="1603" max="1604" width="9.88671875" style="4" customWidth="1"/>
    <col min="1605" max="1606" width="7.6640625" style="4" customWidth="1"/>
    <col min="1607" max="1607" width="9" style="4" customWidth="1"/>
    <col min="1608" max="1614" width="0" style="4" hidden="1" customWidth="1"/>
    <col min="1615" max="1820" width="9" style="4"/>
    <col min="1821" max="1822" width="7.88671875" style="4" customWidth="1"/>
    <col min="1823" max="1824" width="4.77734375" style="4" customWidth="1"/>
    <col min="1825" max="1825" width="17.109375" style="4" customWidth="1"/>
    <col min="1826" max="1855" width="4.109375" style="4" customWidth="1"/>
    <col min="1856" max="1856" width="0" style="4" hidden="1" customWidth="1"/>
    <col min="1857" max="1857" width="9.88671875" style="4" customWidth="1"/>
    <col min="1858" max="1858" width="14.6640625" style="4" customWidth="1"/>
    <col min="1859" max="1860" width="9.88671875" style="4" customWidth="1"/>
    <col min="1861" max="1862" width="7.6640625" style="4" customWidth="1"/>
    <col min="1863" max="1863" width="9" style="4" customWidth="1"/>
    <col min="1864" max="1870" width="0" style="4" hidden="1" customWidth="1"/>
    <col min="1871" max="2076" width="9" style="4"/>
    <col min="2077" max="2078" width="7.88671875" style="4" customWidth="1"/>
    <col min="2079" max="2080" width="4.77734375" style="4" customWidth="1"/>
    <col min="2081" max="2081" width="17.109375" style="4" customWidth="1"/>
    <col min="2082" max="2111" width="4.109375" style="4" customWidth="1"/>
    <col min="2112" max="2112" width="0" style="4" hidden="1" customWidth="1"/>
    <col min="2113" max="2113" width="9.88671875" style="4" customWidth="1"/>
    <col min="2114" max="2114" width="14.6640625" style="4" customWidth="1"/>
    <col min="2115" max="2116" width="9.88671875" style="4" customWidth="1"/>
    <col min="2117" max="2118" width="7.6640625" style="4" customWidth="1"/>
    <col min="2119" max="2119" width="9" style="4" customWidth="1"/>
    <col min="2120" max="2126" width="0" style="4" hidden="1" customWidth="1"/>
    <col min="2127" max="2332" width="9" style="4"/>
    <col min="2333" max="2334" width="7.88671875" style="4" customWidth="1"/>
    <col min="2335" max="2336" width="4.77734375" style="4" customWidth="1"/>
    <col min="2337" max="2337" width="17.109375" style="4" customWidth="1"/>
    <col min="2338" max="2367" width="4.109375" style="4" customWidth="1"/>
    <col min="2368" max="2368" width="0" style="4" hidden="1" customWidth="1"/>
    <col min="2369" max="2369" width="9.88671875" style="4" customWidth="1"/>
    <col min="2370" max="2370" width="14.6640625" style="4" customWidth="1"/>
    <col min="2371" max="2372" width="9.88671875" style="4" customWidth="1"/>
    <col min="2373" max="2374" width="7.6640625" style="4" customWidth="1"/>
    <col min="2375" max="2375" width="9" style="4" customWidth="1"/>
    <col min="2376" max="2382" width="0" style="4" hidden="1" customWidth="1"/>
    <col min="2383" max="2588" width="9" style="4"/>
    <col min="2589" max="2590" width="7.88671875" style="4" customWidth="1"/>
    <col min="2591" max="2592" width="4.77734375" style="4" customWidth="1"/>
    <col min="2593" max="2593" width="17.109375" style="4" customWidth="1"/>
    <col min="2594" max="2623" width="4.109375" style="4" customWidth="1"/>
    <col min="2624" max="2624" width="0" style="4" hidden="1" customWidth="1"/>
    <col min="2625" max="2625" width="9.88671875" style="4" customWidth="1"/>
    <col min="2626" max="2626" width="14.6640625" style="4" customWidth="1"/>
    <col min="2627" max="2628" width="9.88671875" style="4" customWidth="1"/>
    <col min="2629" max="2630" width="7.6640625" style="4" customWidth="1"/>
    <col min="2631" max="2631" width="9" style="4" customWidth="1"/>
    <col min="2632" max="2638" width="0" style="4" hidden="1" customWidth="1"/>
    <col min="2639" max="2844" width="9" style="4"/>
    <col min="2845" max="2846" width="7.88671875" style="4" customWidth="1"/>
    <col min="2847" max="2848" width="4.77734375" style="4" customWidth="1"/>
    <col min="2849" max="2849" width="17.109375" style="4" customWidth="1"/>
    <col min="2850" max="2879" width="4.109375" style="4" customWidth="1"/>
    <col min="2880" max="2880" width="0" style="4" hidden="1" customWidth="1"/>
    <col min="2881" max="2881" width="9.88671875" style="4" customWidth="1"/>
    <col min="2882" max="2882" width="14.6640625" style="4" customWidth="1"/>
    <col min="2883" max="2884" width="9.88671875" style="4" customWidth="1"/>
    <col min="2885" max="2886" width="7.6640625" style="4" customWidth="1"/>
    <col min="2887" max="2887" width="9" style="4" customWidth="1"/>
    <col min="2888" max="2894" width="0" style="4" hidden="1" customWidth="1"/>
    <col min="2895" max="3100" width="9" style="4"/>
    <col min="3101" max="3102" width="7.88671875" style="4" customWidth="1"/>
    <col min="3103" max="3104" width="4.77734375" style="4" customWidth="1"/>
    <col min="3105" max="3105" width="17.109375" style="4" customWidth="1"/>
    <col min="3106" max="3135" width="4.109375" style="4" customWidth="1"/>
    <col min="3136" max="3136" width="0" style="4" hidden="1" customWidth="1"/>
    <col min="3137" max="3137" width="9.88671875" style="4" customWidth="1"/>
    <col min="3138" max="3138" width="14.6640625" style="4" customWidth="1"/>
    <col min="3139" max="3140" width="9.88671875" style="4" customWidth="1"/>
    <col min="3141" max="3142" width="7.6640625" style="4" customWidth="1"/>
    <col min="3143" max="3143" width="9" style="4" customWidth="1"/>
    <col min="3144" max="3150" width="0" style="4" hidden="1" customWidth="1"/>
    <col min="3151" max="3356" width="9" style="4"/>
    <col min="3357" max="3358" width="7.88671875" style="4" customWidth="1"/>
    <col min="3359" max="3360" width="4.77734375" style="4" customWidth="1"/>
    <col min="3361" max="3361" width="17.109375" style="4" customWidth="1"/>
    <col min="3362" max="3391" width="4.109375" style="4" customWidth="1"/>
    <col min="3392" max="3392" width="0" style="4" hidden="1" customWidth="1"/>
    <col min="3393" max="3393" width="9.88671875" style="4" customWidth="1"/>
    <col min="3394" max="3394" width="14.6640625" style="4" customWidth="1"/>
    <col min="3395" max="3396" width="9.88671875" style="4" customWidth="1"/>
    <col min="3397" max="3398" width="7.6640625" style="4" customWidth="1"/>
    <col min="3399" max="3399" width="9" style="4" customWidth="1"/>
    <col min="3400" max="3406" width="0" style="4" hidden="1" customWidth="1"/>
    <col min="3407" max="3612" width="9" style="4"/>
    <col min="3613" max="3614" width="7.88671875" style="4" customWidth="1"/>
    <col min="3615" max="3616" width="4.77734375" style="4" customWidth="1"/>
    <col min="3617" max="3617" width="17.109375" style="4" customWidth="1"/>
    <col min="3618" max="3647" width="4.109375" style="4" customWidth="1"/>
    <col min="3648" max="3648" width="0" style="4" hidden="1" customWidth="1"/>
    <col min="3649" max="3649" width="9.88671875" style="4" customWidth="1"/>
    <col min="3650" max="3650" width="14.6640625" style="4" customWidth="1"/>
    <col min="3651" max="3652" width="9.88671875" style="4" customWidth="1"/>
    <col min="3653" max="3654" width="7.6640625" style="4" customWidth="1"/>
    <col min="3655" max="3655" width="9" style="4" customWidth="1"/>
    <col min="3656" max="3662" width="0" style="4" hidden="1" customWidth="1"/>
    <col min="3663" max="3868" width="9" style="4"/>
    <col min="3869" max="3870" width="7.88671875" style="4" customWidth="1"/>
    <col min="3871" max="3872" width="4.77734375" style="4" customWidth="1"/>
    <col min="3873" max="3873" width="17.109375" style="4" customWidth="1"/>
    <col min="3874" max="3903" width="4.109375" style="4" customWidth="1"/>
    <col min="3904" max="3904" width="0" style="4" hidden="1" customWidth="1"/>
    <col min="3905" max="3905" width="9.88671875" style="4" customWidth="1"/>
    <col min="3906" max="3906" width="14.6640625" style="4" customWidth="1"/>
    <col min="3907" max="3908" width="9.88671875" style="4" customWidth="1"/>
    <col min="3909" max="3910" width="7.6640625" style="4" customWidth="1"/>
    <col min="3911" max="3911" width="9" style="4" customWidth="1"/>
    <col min="3912" max="3918" width="0" style="4" hidden="1" customWidth="1"/>
    <col min="3919" max="4124" width="9" style="4"/>
    <col min="4125" max="4126" width="7.88671875" style="4" customWidth="1"/>
    <col min="4127" max="4128" width="4.77734375" style="4" customWidth="1"/>
    <col min="4129" max="4129" width="17.109375" style="4" customWidth="1"/>
    <col min="4130" max="4159" width="4.109375" style="4" customWidth="1"/>
    <col min="4160" max="4160" width="0" style="4" hidden="1" customWidth="1"/>
    <col min="4161" max="4161" width="9.88671875" style="4" customWidth="1"/>
    <col min="4162" max="4162" width="14.6640625" style="4" customWidth="1"/>
    <col min="4163" max="4164" width="9.88671875" style="4" customWidth="1"/>
    <col min="4165" max="4166" width="7.6640625" style="4" customWidth="1"/>
    <col min="4167" max="4167" width="9" style="4" customWidth="1"/>
    <col min="4168" max="4174" width="0" style="4" hidden="1" customWidth="1"/>
    <col min="4175" max="4380" width="9" style="4"/>
    <col min="4381" max="4382" width="7.88671875" style="4" customWidth="1"/>
    <col min="4383" max="4384" width="4.77734375" style="4" customWidth="1"/>
    <col min="4385" max="4385" width="17.109375" style="4" customWidth="1"/>
    <col min="4386" max="4415" width="4.109375" style="4" customWidth="1"/>
    <col min="4416" max="4416" width="0" style="4" hidden="1" customWidth="1"/>
    <col min="4417" max="4417" width="9.88671875" style="4" customWidth="1"/>
    <col min="4418" max="4418" width="14.6640625" style="4" customWidth="1"/>
    <col min="4419" max="4420" width="9.88671875" style="4" customWidth="1"/>
    <col min="4421" max="4422" width="7.6640625" style="4" customWidth="1"/>
    <col min="4423" max="4423" width="9" style="4" customWidth="1"/>
    <col min="4424" max="4430" width="0" style="4" hidden="1" customWidth="1"/>
    <col min="4431" max="4636" width="9" style="4"/>
    <col min="4637" max="4638" width="7.88671875" style="4" customWidth="1"/>
    <col min="4639" max="4640" width="4.77734375" style="4" customWidth="1"/>
    <col min="4641" max="4641" width="17.109375" style="4" customWidth="1"/>
    <col min="4642" max="4671" width="4.109375" style="4" customWidth="1"/>
    <col min="4672" max="4672" width="0" style="4" hidden="1" customWidth="1"/>
    <col min="4673" max="4673" width="9.88671875" style="4" customWidth="1"/>
    <col min="4674" max="4674" width="14.6640625" style="4" customWidth="1"/>
    <col min="4675" max="4676" width="9.88671875" style="4" customWidth="1"/>
    <col min="4677" max="4678" width="7.6640625" style="4" customWidth="1"/>
    <col min="4679" max="4679" width="9" style="4" customWidth="1"/>
    <col min="4680" max="4686" width="0" style="4" hidden="1" customWidth="1"/>
    <col min="4687" max="4892" width="9" style="4"/>
    <col min="4893" max="4894" width="7.88671875" style="4" customWidth="1"/>
    <col min="4895" max="4896" width="4.77734375" style="4" customWidth="1"/>
    <col min="4897" max="4897" width="17.109375" style="4" customWidth="1"/>
    <col min="4898" max="4927" width="4.109375" style="4" customWidth="1"/>
    <col min="4928" max="4928" width="0" style="4" hidden="1" customWidth="1"/>
    <col min="4929" max="4929" width="9.88671875" style="4" customWidth="1"/>
    <col min="4930" max="4930" width="14.6640625" style="4" customWidth="1"/>
    <col min="4931" max="4932" width="9.88671875" style="4" customWidth="1"/>
    <col min="4933" max="4934" width="7.6640625" style="4" customWidth="1"/>
    <col min="4935" max="4935" width="9" style="4" customWidth="1"/>
    <col min="4936" max="4942" width="0" style="4" hidden="1" customWidth="1"/>
    <col min="4943" max="5148" width="9" style="4"/>
    <col min="5149" max="5150" width="7.88671875" style="4" customWidth="1"/>
    <col min="5151" max="5152" width="4.77734375" style="4" customWidth="1"/>
    <col min="5153" max="5153" width="17.109375" style="4" customWidth="1"/>
    <col min="5154" max="5183" width="4.109375" style="4" customWidth="1"/>
    <col min="5184" max="5184" width="0" style="4" hidden="1" customWidth="1"/>
    <col min="5185" max="5185" width="9.88671875" style="4" customWidth="1"/>
    <col min="5186" max="5186" width="14.6640625" style="4" customWidth="1"/>
    <col min="5187" max="5188" width="9.88671875" style="4" customWidth="1"/>
    <col min="5189" max="5190" width="7.6640625" style="4" customWidth="1"/>
    <col min="5191" max="5191" width="9" style="4" customWidth="1"/>
    <col min="5192" max="5198" width="0" style="4" hidden="1" customWidth="1"/>
    <col min="5199" max="5404" width="9" style="4"/>
    <col min="5405" max="5406" width="7.88671875" style="4" customWidth="1"/>
    <col min="5407" max="5408" width="4.77734375" style="4" customWidth="1"/>
    <col min="5409" max="5409" width="17.109375" style="4" customWidth="1"/>
    <col min="5410" max="5439" width="4.109375" style="4" customWidth="1"/>
    <col min="5440" max="5440" width="0" style="4" hidden="1" customWidth="1"/>
    <col min="5441" max="5441" width="9.88671875" style="4" customWidth="1"/>
    <col min="5442" max="5442" width="14.6640625" style="4" customWidth="1"/>
    <col min="5443" max="5444" width="9.88671875" style="4" customWidth="1"/>
    <col min="5445" max="5446" width="7.6640625" style="4" customWidth="1"/>
    <col min="5447" max="5447" width="9" style="4" customWidth="1"/>
    <col min="5448" max="5454" width="0" style="4" hidden="1" customWidth="1"/>
    <col min="5455" max="5660" width="9" style="4"/>
    <col min="5661" max="5662" width="7.88671875" style="4" customWidth="1"/>
    <col min="5663" max="5664" width="4.77734375" style="4" customWidth="1"/>
    <col min="5665" max="5665" width="17.109375" style="4" customWidth="1"/>
    <col min="5666" max="5695" width="4.109375" style="4" customWidth="1"/>
    <col min="5696" max="5696" width="0" style="4" hidden="1" customWidth="1"/>
    <col min="5697" max="5697" width="9.88671875" style="4" customWidth="1"/>
    <col min="5698" max="5698" width="14.6640625" style="4" customWidth="1"/>
    <col min="5699" max="5700" width="9.88671875" style="4" customWidth="1"/>
    <col min="5701" max="5702" width="7.6640625" style="4" customWidth="1"/>
    <col min="5703" max="5703" width="9" style="4" customWidth="1"/>
    <col min="5704" max="5710" width="0" style="4" hidden="1" customWidth="1"/>
    <col min="5711" max="5916" width="9" style="4"/>
    <col min="5917" max="5918" width="7.88671875" style="4" customWidth="1"/>
    <col min="5919" max="5920" width="4.77734375" style="4" customWidth="1"/>
    <col min="5921" max="5921" width="17.109375" style="4" customWidth="1"/>
    <col min="5922" max="5951" width="4.109375" style="4" customWidth="1"/>
    <col min="5952" max="5952" width="0" style="4" hidden="1" customWidth="1"/>
    <col min="5953" max="5953" width="9.88671875" style="4" customWidth="1"/>
    <col min="5954" max="5954" width="14.6640625" style="4" customWidth="1"/>
    <col min="5955" max="5956" width="9.88671875" style="4" customWidth="1"/>
    <col min="5957" max="5958" width="7.6640625" style="4" customWidth="1"/>
    <col min="5959" max="5959" width="9" style="4" customWidth="1"/>
    <col min="5960" max="5966" width="0" style="4" hidden="1" customWidth="1"/>
    <col min="5967" max="6172" width="9" style="4"/>
    <col min="6173" max="6174" width="7.88671875" style="4" customWidth="1"/>
    <col min="6175" max="6176" width="4.77734375" style="4" customWidth="1"/>
    <col min="6177" max="6177" width="17.109375" style="4" customWidth="1"/>
    <col min="6178" max="6207" width="4.109375" style="4" customWidth="1"/>
    <col min="6208" max="6208" width="0" style="4" hidden="1" customWidth="1"/>
    <col min="6209" max="6209" width="9.88671875" style="4" customWidth="1"/>
    <col min="6210" max="6210" width="14.6640625" style="4" customWidth="1"/>
    <col min="6211" max="6212" width="9.88671875" style="4" customWidth="1"/>
    <col min="6213" max="6214" width="7.6640625" style="4" customWidth="1"/>
    <col min="6215" max="6215" width="9" style="4" customWidth="1"/>
    <col min="6216" max="6222" width="0" style="4" hidden="1" customWidth="1"/>
    <col min="6223" max="6428" width="9" style="4"/>
    <col min="6429" max="6430" width="7.88671875" style="4" customWidth="1"/>
    <col min="6431" max="6432" width="4.77734375" style="4" customWidth="1"/>
    <col min="6433" max="6433" width="17.109375" style="4" customWidth="1"/>
    <col min="6434" max="6463" width="4.109375" style="4" customWidth="1"/>
    <col min="6464" max="6464" width="0" style="4" hidden="1" customWidth="1"/>
    <col min="6465" max="6465" width="9.88671875" style="4" customWidth="1"/>
    <col min="6466" max="6466" width="14.6640625" style="4" customWidth="1"/>
    <col min="6467" max="6468" width="9.88671875" style="4" customWidth="1"/>
    <col min="6469" max="6470" width="7.6640625" style="4" customWidth="1"/>
    <col min="6471" max="6471" width="9" style="4" customWidth="1"/>
    <col min="6472" max="6478" width="0" style="4" hidden="1" customWidth="1"/>
    <col min="6479" max="6684" width="9" style="4"/>
    <col min="6685" max="6686" width="7.88671875" style="4" customWidth="1"/>
    <col min="6687" max="6688" width="4.77734375" style="4" customWidth="1"/>
    <col min="6689" max="6689" width="17.109375" style="4" customWidth="1"/>
    <col min="6690" max="6719" width="4.109375" style="4" customWidth="1"/>
    <col min="6720" max="6720" width="0" style="4" hidden="1" customWidth="1"/>
    <col min="6721" max="6721" width="9.88671875" style="4" customWidth="1"/>
    <col min="6722" max="6722" width="14.6640625" style="4" customWidth="1"/>
    <col min="6723" max="6724" width="9.88671875" style="4" customWidth="1"/>
    <col min="6725" max="6726" width="7.6640625" style="4" customWidth="1"/>
    <col min="6727" max="6727" width="9" style="4" customWidth="1"/>
    <col min="6728" max="6734" width="0" style="4" hidden="1" customWidth="1"/>
    <col min="6735" max="6940" width="9" style="4"/>
    <col min="6941" max="6942" width="7.88671875" style="4" customWidth="1"/>
    <col min="6943" max="6944" width="4.77734375" style="4" customWidth="1"/>
    <col min="6945" max="6945" width="17.109375" style="4" customWidth="1"/>
    <col min="6946" max="6975" width="4.109375" style="4" customWidth="1"/>
    <col min="6976" max="6976" width="0" style="4" hidden="1" customWidth="1"/>
    <col min="6977" max="6977" width="9.88671875" style="4" customWidth="1"/>
    <col min="6978" max="6978" width="14.6640625" style="4" customWidth="1"/>
    <col min="6979" max="6980" width="9.88671875" style="4" customWidth="1"/>
    <col min="6981" max="6982" width="7.6640625" style="4" customWidth="1"/>
    <col min="6983" max="6983" width="9" style="4" customWidth="1"/>
    <col min="6984" max="6990" width="0" style="4" hidden="1" customWidth="1"/>
    <col min="6991" max="7196" width="9" style="4"/>
    <col min="7197" max="7198" width="7.88671875" style="4" customWidth="1"/>
    <col min="7199" max="7200" width="4.77734375" style="4" customWidth="1"/>
    <col min="7201" max="7201" width="17.109375" style="4" customWidth="1"/>
    <col min="7202" max="7231" width="4.109375" style="4" customWidth="1"/>
    <col min="7232" max="7232" width="0" style="4" hidden="1" customWidth="1"/>
    <col min="7233" max="7233" width="9.88671875" style="4" customWidth="1"/>
    <col min="7234" max="7234" width="14.6640625" style="4" customWidth="1"/>
    <col min="7235" max="7236" width="9.88671875" style="4" customWidth="1"/>
    <col min="7237" max="7238" width="7.6640625" style="4" customWidth="1"/>
    <col min="7239" max="7239" width="9" style="4" customWidth="1"/>
    <col min="7240" max="7246" width="0" style="4" hidden="1" customWidth="1"/>
    <col min="7247" max="7452" width="9" style="4"/>
    <col min="7453" max="7454" width="7.88671875" style="4" customWidth="1"/>
    <col min="7455" max="7456" width="4.77734375" style="4" customWidth="1"/>
    <col min="7457" max="7457" width="17.109375" style="4" customWidth="1"/>
    <col min="7458" max="7487" width="4.109375" style="4" customWidth="1"/>
    <col min="7488" max="7488" width="0" style="4" hidden="1" customWidth="1"/>
    <col min="7489" max="7489" width="9.88671875" style="4" customWidth="1"/>
    <col min="7490" max="7490" width="14.6640625" style="4" customWidth="1"/>
    <col min="7491" max="7492" width="9.88671875" style="4" customWidth="1"/>
    <col min="7493" max="7494" width="7.6640625" style="4" customWidth="1"/>
    <col min="7495" max="7495" width="9" style="4" customWidth="1"/>
    <col min="7496" max="7502" width="0" style="4" hidden="1" customWidth="1"/>
    <col min="7503" max="7708" width="9" style="4"/>
    <col min="7709" max="7710" width="7.88671875" style="4" customWidth="1"/>
    <col min="7711" max="7712" width="4.77734375" style="4" customWidth="1"/>
    <col min="7713" max="7713" width="17.109375" style="4" customWidth="1"/>
    <col min="7714" max="7743" width="4.109375" style="4" customWidth="1"/>
    <col min="7744" max="7744" width="0" style="4" hidden="1" customWidth="1"/>
    <col min="7745" max="7745" width="9.88671875" style="4" customWidth="1"/>
    <col min="7746" max="7746" width="14.6640625" style="4" customWidth="1"/>
    <col min="7747" max="7748" width="9.88671875" style="4" customWidth="1"/>
    <col min="7749" max="7750" width="7.6640625" style="4" customWidth="1"/>
    <col min="7751" max="7751" width="9" style="4" customWidth="1"/>
    <col min="7752" max="7758" width="0" style="4" hidden="1" customWidth="1"/>
    <col min="7759" max="7964" width="9" style="4"/>
    <col min="7965" max="7966" width="7.88671875" style="4" customWidth="1"/>
    <col min="7967" max="7968" width="4.77734375" style="4" customWidth="1"/>
    <col min="7969" max="7969" width="17.109375" style="4" customWidth="1"/>
    <col min="7970" max="7999" width="4.109375" style="4" customWidth="1"/>
    <col min="8000" max="8000" width="0" style="4" hidden="1" customWidth="1"/>
    <col min="8001" max="8001" width="9.88671875" style="4" customWidth="1"/>
    <col min="8002" max="8002" width="14.6640625" style="4" customWidth="1"/>
    <col min="8003" max="8004" width="9.88671875" style="4" customWidth="1"/>
    <col min="8005" max="8006" width="7.6640625" style="4" customWidth="1"/>
    <col min="8007" max="8007" width="9" style="4" customWidth="1"/>
    <col min="8008" max="8014" width="0" style="4" hidden="1" customWidth="1"/>
    <col min="8015" max="8220" width="9" style="4"/>
    <col min="8221" max="8222" width="7.88671875" style="4" customWidth="1"/>
    <col min="8223" max="8224" width="4.77734375" style="4" customWidth="1"/>
    <col min="8225" max="8225" width="17.109375" style="4" customWidth="1"/>
    <col min="8226" max="8255" width="4.109375" style="4" customWidth="1"/>
    <col min="8256" max="8256" width="0" style="4" hidden="1" customWidth="1"/>
    <col min="8257" max="8257" width="9.88671875" style="4" customWidth="1"/>
    <col min="8258" max="8258" width="14.6640625" style="4" customWidth="1"/>
    <col min="8259" max="8260" width="9.88671875" style="4" customWidth="1"/>
    <col min="8261" max="8262" width="7.6640625" style="4" customWidth="1"/>
    <col min="8263" max="8263" width="9" style="4" customWidth="1"/>
    <col min="8264" max="8270" width="0" style="4" hidden="1" customWidth="1"/>
    <col min="8271" max="8476" width="9" style="4"/>
    <col min="8477" max="8478" width="7.88671875" style="4" customWidth="1"/>
    <col min="8479" max="8480" width="4.77734375" style="4" customWidth="1"/>
    <col min="8481" max="8481" width="17.109375" style="4" customWidth="1"/>
    <col min="8482" max="8511" width="4.109375" style="4" customWidth="1"/>
    <col min="8512" max="8512" width="0" style="4" hidden="1" customWidth="1"/>
    <col min="8513" max="8513" width="9.88671875" style="4" customWidth="1"/>
    <col min="8514" max="8514" width="14.6640625" style="4" customWidth="1"/>
    <col min="8515" max="8516" width="9.88671875" style="4" customWidth="1"/>
    <col min="8517" max="8518" width="7.6640625" style="4" customWidth="1"/>
    <col min="8519" max="8519" width="9" style="4" customWidth="1"/>
    <col min="8520" max="8526" width="0" style="4" hidden="1" customWidth="1"/>
    <col min="8527" max="8732" width="9" style="4"/>
    <col min="8733" max="8734" width="7.88671875" style="4" customWidth="1"/>
    <col min="8735" max="8736" width="4.77734375" style="4" customWidth="1"/>
    <col min="8737" max="8737" width="17.109375" style="4" customWidth="1"/>
    <col min="8738" max="8767" width="4.109375" style="4" customWidth="1"/>
    <col min="8768" max="8768" width="0" style="4" hidden="1" customWidth="1"/>
    <col min="8769" max="8769" width="9.88671875" style="4" customWidth="1"/>
    <col min="8770" max="8770" width="14.6640625" style="4" customWidth="1"/>
    <col min="8771" max="8772" width="9.88671875" style="4" customWidth="1"/>
    <col min="8773" max="8774" width="7.6640625" style="4" customWidth="1"/>
    <col min="8775" max="8775" width="9" style="4" customWidth="1"/>
    <col min="8776" max="8782" width="0" style="4" hidden="1" customWidth="1"/>
    <col min="8783" max="8988" width="9" style="4"/>
    <col min="8989" max="8990" width="7.88671875" style="4" customWidth="1"/>
    <col min="8991" max="8992" width="4.77734375" style="4" customWidth="1"/>
    <col min="8993" max="8993" width="17.109375" style="4" customWidth="1"/>
    <col min="8994" max="9023" width="4.109375" style="4" customWidth="1"/>
    <col min="9024" max="9024" width="0" style="4" hidden="1" customWidth="1"/>
    <col min="9025" max="9025" width="9.88671875" style="4" customWidth="1"/>
    <col min="9026" max="9026" width="14.6640625" style="4" customWidth="1"/>
    <col min="9027" max="9028" width="9.88671875" style="4" customWidth="1"/>
    <col min="9029" max="9030" width="7.6640625" style="4" customWidth="1"/>
    <col min="9031" max="9031" width="9" style="4" customWidth="1"/>
    <col min="9032" max="9038" width="0" style="4" hidden="1" customWidth="1"/>
    <col min="9039" max="9244" width="9" style="4"/>
    <col min="9245" max="9246" width="7.88671875" style="4" customWidth="1"/>
    <col min="9247" max="9248" width="4.77734375" style="4" customWidth="1"/>
    <col min="9249" max="9249" width="17.109375" style="4" customWidth="1"/>
    <col min="9250" max="9279" width="4.109375" style="4" customWidth="1"/>
    <col min="9280" max="9280" width="0" style="4" hidden="1" customWidth="1"/>
    <col min="9281" max="9281" width="9.88671875" style="4" customWidth="1"/>
    <col min="9282" max="9282" width="14.6640625" style="4" customWidth="1"/>
    <col min="9283" max="9284" width="9.88671875" style="4" customWidth="1"/>
    <col min="9285" max="9286" width="7.6640625" style="4" customWidth="1"/>
    <col min="9287" max="9287" width="9" style="4" customWidth="1"/>
    <col min="9288" max="9294" width="0" style="4" hidden="1" customWidth="1"/>
    <col min="9295" max="9500" width="9" style="4"/>
    <col min="9501" max="9502" width="7.88671875" style="4" customWidth="1"/>
    <col min="9503" max="9504" width="4.77734375" style="4" customWidth="1"/>
    <col min="9505" max="9505" width="17.109375" style="4" customWidth="1"/>
    <col min="9506" max="9535" width="4.109375" style="4" customWidth="1"/>
    <col min="9536" max="9536" width="0" style="4" hidden="1" customWidth="1"/>
    <col min="9537" max="9537" width="9.88671875" style="4" customWidth="1"/>
    <col min="9538" max="9538" width="14.6640625" style="4" customWidth="1"/>
    <col min="9539" max="9540" width="9.88671875" style="4" customWidth="1"/>
    <col min="9541" max="9542" width="7.6640625" style="4" customWidth="1"/>
    <col min="9543" max="9543" width="9" style="4" customWidth="1"/>
    <col min="9544" max="9550" width="0" style="4" hidden="1" customWidth="1"/>
    <col min="9551" max="9756" width="9" style="4"/>
    <col min="9757" max="9758" width="7.88671875" style="4" customWidth="1"/>
    <col min="9759" max="9760" width="4.77734375" style="4" customWidth="1"/>
    <col min="9761" max="9761" width="17.109375" style="4" customWidth="1"/>
    <col min="9762" max="9791" width="4.109375" style="4" customWidth="1"/>
    <col min="9792" max="9792" width="0" style="4" hidden="1" customWidth="1"/>
    <col min="9793" max="9793" width="9.88671875" style="4" customWidth="1"/>
    <col min="9794" max="9794" width="14.6640625" style="4" customWidth="1"/>
    <col min="9795" max="9796" width="9.88671875" style="4" customWidth="1"/>
    <col min="9797" max="9798" width="7.6640625" style="4" customWidth="1"/>
    <col min="9799" max="9799" width="9" style="4" customWidth="1"/>
    <col min="9800" max="9806" width="0" style="4" hidden="1" customWidth="1"/>
    <col min="9807" max="10012" width="9" style="4"/>
    <col min="10013" max="10014" width="7.88671875" style="4" customWidth="1"/>
    <col min="10015" max="10016" width="4.77734375" style="4" customWidth="1"/>
    <col min="10017" max="10017" width="17.109375" style="4" customWidth="1"/>
    <col min="10018" max="10047" width="4.109375" style="4" customWidth="1"/>
    <col min="10048" max="10048" width="0" style="4" hidden="1" customWidth="1"/>
    <col min="10049" max="10049" width="9.88671875" style="4" customWidth="1"/>
    <col min="10050" max="10050" width="14.6640625" style="4" customWidth="1"/>
    <col min="10051" max="10052" width="9.88671875" style="4" customWidth="1"/>
    <col min="10053" max="10054" width="7.6640625" style="4" customWidth="1"/>
    <col min="10055" max="10055" width="9" style="4" customWidth="1"/>
    <col min="10056" max="10062" width="0" style="4" hidden="1" customWidth="1"/>
    <col min="10063" max="10268" width="9" style="4"/>
    <col min="10269" max="10270" width="7.88671875" style="4" customWidth="1"/>
    <col min="10271" max="10272" width="4.77734375" style="4" customWidth="1"/>
    <col min="10273" max="10273" width="17.109375" style="4" customWidth="1"/>
    <col min="10274" max="10303" width="4.109375" style="4" customWidth="1"/>
    <col min="10304" max="10304" width="0" style="4" hidden="1" customWidth="1"/>
    <col min="10305" max="10305" width="9.88671875" style="4" customWidth="1"/>
    <col min="10306" max="10306" width="14.6640625" style="4" customWidth="1"/>
    <col min="10307" max="10308" width="9.88671875" style="4" customWidth="1"/>
    <col min="10309" max="10310" width="7.6640625" style="4" customWidth="1"/>
    <col min="10311" max="10311" width="9" style="4" customWidth="1"/>
    <col min="10312" max="10318" width="0" style="4" hidden="1" customWidth="1"/>
    <col min="10319" max="10524" width="9" style="4"/>
    <col min="10525" max="10526" width="7.88671875" style="4" customWidth="1"/>
    <col min="10527" max="10528" width="4.77734375" style="4" customWidth="1"/>
    <col min="10529" max="10529" width="17.109375" style="4" customWidth="1"/>
    <col min="10530" max="10559" width="4.109375" style="4" customWidth="1"/>
    <col min="10560" max="10560" width="0" style="4" hidden="1" customWidth="1"/>
    <col min="10561" max="10561" width="9.88671875" style="4" customWidth="1"/>
    <col min="10562" max="10562" width="14.6640625" style="4" customWidth="1"/>
    <col min="10563" max="10564" width="9.88671875" style="4" customWidth="1"/>
    <col min="10565" max="10566" width="7.6640625" style="4" customWidth="1"/>
    <col min="10567" max="10567" width="9" style="4" customWidth="1"/>
    <col min="10568" max="10574" width="0" style="4" hidden="1" customWidth="1"/>
    <col min="10575" max="10780" width="9" style="4"/>
    <col min="10781" max="10782" width="7.88671875" style="4" customWidth="1"/>
    <col min="10783" max="10784" width="4.77734375" style="4" customWidth="1"/>
    <col min="10785" max="10785" width="17.109375" style="4" customWidth="1"/>
    <col min="10786" max="10815" width="4.109375" style="4" customWidth="1"/>
    <col min="10816" max="10816" width="0" style="4" hidden="1" customWidth="1"/>
    <col min="10817" max="10817" width="9.88671875" style="4" customWidth="1"/>
    <col min="10818" max="10818" width="14.6640625" style="4" customWidth="1"/>
    <col min="10819" max="10820" width="9.88671875" style="4" customWidth="1"/>
    <col min="10821" max="10822" width="7.6640625" style="4" customWidth="1"/>
    <col min="10823" max="10823" width="9" style="4" customWidth="1"/>
    <col min="10824" max="10830" width="0" style="4" hidden="1" customWidth="1"/>
    <col min="10831" max="11036" width="9" style="4"/>
    <col min="11037" max="11038" width="7.88671875" style="4" customWidth="1"/>
    <col min="11039" max="11040" width="4.77734375" style="4" customWidth="1"/>
    <col min="11041" max="11041" width="17.109375" style="4" customWidth="1"/>
    <col min="11042" max="11071" width="4.109375" style="4" customWidth="1"/>
    <col min="11072" max="11072" width="0" style="4" hidden="1" customWidth="1"/>
    <col min="11073" max="11073" width="9.88671875" style="4" customWidth="1"/>
    <col min="11074" max="11074" width="14.6640625" style="4" customWidth="1"/>
    <col min="11075" max="11076" width="9.88671875" style="4" customWidth="1"/>
    <col min="11077" max="11078" width="7.6640625" style="4" customWidth="1"/>
    <col min="11079" max="11079" width="9" style="4" customWidth="1"/>
    <col min="11080" max="11086" width="0" style="4" hidden="1" customWidth="1"/>
    <col min="11087" max="11292" width="9" style="4"/>
    <col min="11293" max="11294" width="7.88671875" style="4" customWidth="1"/>
    <col min="11295" max="11296" width="4.77734375" style="4" customWidth="1"/>
    <col min="11297" max="11297" width="17.109375" style="4" customWidth="1"/>
    <col min="11298" max="11327" width="4.109375" style="4" customWidth="1"/>
    <col min="11328" max="11328" width="0" style="4" hidden="1" customWidth="1"/>
    <col min="11329" max="11329" width="9.88671875" style="4" customWidth="1"/>
    <col min="11330" max="11330" width="14.6640625" style="4" customWidth="1"/>
    <col min="11331" max="11332" width="9.88671875" style="4" customWidth="1"/>
    <col min="11333" max="11334" width="7.6640625" style="4" customWidth="1"/>
    <col min="11335" max="11335" width="9" style="4" customWidth="1"/>
    <col min="11336" max="11342" width="0" style="4" hidden="1" customWidth="1"/>
    <col min="11343" max="11548" width="9" style="4"/>
    <col min="11549" max="11550" width="7.88671875" style="4" customWidth="1"/>
    <col min="11551" max="11552" width="4.77734375" style="4" customWidth="1"/>
    <col min="11553" max="11553" width="17.109375" style="4" customWidth="1"/>
    <col min="11554" max="11583" width="4.109375" style="4" customWidth="1"/>
    <col min="11584" max="11584" width="0" style="4" hidden="1" customWidth="1"/>
    <col min="11585" max="11585" width="9.88671875" style="4" customWidth="1"/>
    <col min="11586" max="11586" width="14.6640625" style="4" customWidth="1"/>
    <col min="11587" max="11588" width="9.88671875" style="4" customWidth="1"/>
    <col min="11589" max="11590" width="7.6640625" style="4" customWidth="1"/>
    <col min="11591" max="11591" width="9" style="4" customWidth="1"/>
    <col min="11592" max="11598" width="0" style="4" hidden="1" customWidth="1"/>
    <col min="11599" max="11804" width="9" style="4"/>
    <col min="11805" max="11806" width="7.88671875" style="4" customWidth="1"/>
    <col min="11807" max="11808" width="4.77734375" style="4" customWidth="1"/>
    <col min="11809" max="11809" width="17.109375" style="4" customWidth="1"/>
    <col min="11810" max="11839" width="4.109375" style="4" customWidth="1"/>
    <col min="11840" max="11840" width="0" style="4" hidden="1" customWidth="1"/>
    <col min="11841" max="11841" width="9.88671875" style="4" customWidth="1"/>
    <col min="11842" max="11842" width="14.6640625" style="4" customWidth="1"/>
    <col min="11843" max="11844" width="9.88671875" style="4" customWidth="1"/>
    <col min="11845" max="11846" width="7.6640625" style="4" customWidth="1"/>
    <col min="11847" max="11847" width="9" style="4" customWidth="1"/>
    <col min="11848" max="11854" width="0" style="4" hidden="1" customWidth="1"/>
    <col min="11855" max="12060" width="9" style="4"/>
    <col min="12061" max="12062" width="7.88671875" style="4" customWidth="1"/>
    <col min="12063" max="12064" width="4.77734375" style="4" customWidth="1"/>
    <col min="12065" max="12065" width="17.109375" style="4" customWidth="1"/>
    <col min="12066" max="12095" width="4.109375" style="4" customWidth="1"/>
    <col min="12096" max="12096" width="0" style="4" hidden="1" customWidth="1"/>
    <col min="12097" max="12097" width="9.88671875" style="4" customWidth="1"/>
    <col min="12098" max="12098" width="14.6640625" style="4" customWidth="1"/>
    <col min="12099" max="12100" width="9.88671875" style="4" customWidth="1"/>
    <col min="12101" max="12102" width="7.6640625" style="4" customWidth="1"/>
    <col min="12103" max="12103" width="9" style="4" customWidth="1"/>
    <col min="12104" max="12110" width="0" style="4" hidden="1" customWidth="1"/>
    <col min="12111" max="12316" width="9" style="4"/>
    <col min="12317" max="12318" width="7.88671875" style="4" customWidth="1"/>
    <col min="12319" max="12320" width="4.77734375" style="4" customWidth="1"/>
    <col min="12321" max="12321" width="17.109375" style="4" customWidth="1"/>
    <col min="12322" max="12351" width="4.109375" style="4" customWidth="1"/>
    <col min="12352" max="12352" width="0" style="4" hidden="1" customWidth="1"/>
    <col min="12353" max="12353" width="9.88671875" style="4" customWidth="1"/>
    <col min="12354" max="12354" width="14.6640625" style="4" customWidth="1"/>
    <col min="12355" max="12356" width="9.88671875" style="4" customWidth="1"/>
    <col min="12357" max="12358" width="7.6640625" style="4" customWidth="1"/>
    <col min="12359" max="12359" width="9" style="4" customWidth="1"/>
    <col min="12360" max="12366" width="0" style="4" hidden="1" customWidth="1"/>
    <col min="12367" max="12572" width="9" style="4"/>
    <col min="12573" max="12574" width="7.88671875" style="4" customWidth="1"/>
    <col min="12575" max="12576" width="4.77734375" style="4" customWidth="1"/>
    <col min="12577" max="12577" width="17.109375" style="4" customWidth="1"/>
    <col min="12578" max="12607" width="4.109375" style="4" customWidth="1"/>
    <col min="12608" max="12608" width="0" style="4" hidden="1" customWidth="1"/>
    <col min="12609" max="12609" width="9.88671875" style="4" customWidth="1"/>
    <col min="12610" max="12610" width="14.6640625" style="4" customWidth="1"/>
    <col min="12611" max="12612" width="9.88671875" style="4" customWidth="1"/>
    <col min="12613" max="12614" width="7.6640625" style="4" customWidth="1"/>
    <col min="12615" max="12615" width="9" style="4" customWidth="1"/>
    <col min="12616" max="12622" width="0" style="4" hidden="1" customWidth="1"/>
    <col min="12623" max="12828" width="9" style="4"/>
    <col min="12829" max="12830" width="7.88671875" style="4" customWidth="1"/>
    <col min="12831" max="12832" width="4.77734375" style="4" customWidth="1"/>
    <col min="12833" max="12833" width="17.109375" style="4" customWidth="1"/>
    <col min="12834" max="12863" width="4.109375" style="4" customWidth="1"/>
    <col min="12864" max="12864" width="0" style="4" hidden="1" customWidth="1"/>
    <col min="12865" max="12865" width="9.88671875" style="4" customWidth="1"/>
    <col min="12866" max="12866" width="14.6640625" style="4" customWidth="1"/>
    <col min="12867" max="12868" width="9.88671875" style="4" customWidth="1"/>
    <col min="12869" max="12870" width="7.6640625" style="4" customWidth="1"/>
    <col min="12871" max="12871" width="9" style="4" customWidth="1"/>
    <col min="12872" max="12878" width="0" style="4" hidden="1" customWidth="1"/>
    <col min="12879" max="13084" width="9" style="4"/>
    <col min="13085" max="13086" width="7.88671875" style="4" customWidth="1"/>
    <col min="13087" max="13088" width="4.77734375" style="4" customWidth="1"/>
    <col min="13089" max="13089" width="17.109375" style="4" customWidth="1"/>
    <col min="13090" max="13119" width="4.109375" style="4" customWidth="1"/>
    <col min="13120" max="13120" width="0" style="4" hidden="1" customWidth="1"/>
    <col min="13121" max="13121" width="9.88671875" style="4" customWidth="1"/>
    <col min="13122" max="13122" width="14.6640625" style="4" customWidth="1"/>
    <col min="13123" max="13124" width="9.88671875" style="4" customWidth="1"/>
    <col min="13125" max="13126" width="7.6640625" style="4" customWidth="1"/>
    <col min="13127" max="13127" width="9" style="4" customWidth="1"/>
    <col min="13128" max="13134" width="0" style="4" hidden="1" customWidth="1"/>
    <col min="13135" max="13340" width="9" style="4"/>
    <col min="13341" max="13342" width="7.88671875" style="4" customWidth="1"/>
    <col min="13343" max="13344" width="4.77734375" style="4" customWidth="1"/>
    <col min="13345" max="13345" width="17.109375" style="4" customWidth="1"/>
    <col min="13346" max="13375" width="4.109375" style="4" customWidth="1"/>
    <col min="13376" max="13376" width="0" style="4" hidden="1" customWidth="1"/>
    <col min="13377" max="13377" width="9.88671875" style="4" customWidth="1"/>
    <col min="13378" max="13378" width="14.6640625" style="4" customWidth="1"/>
    <col min="13379" max="13380" width="9.88671875" style="4" customWidth="1"/>
    <col min="13381" max="13382" width="7.6640625" style="4" customWidth="1"/>
    <col min="13383" max="13383" width="9" style="4" customWidth="1"/>
    <col min="13384" max="13390" width="0" style="4" hidden="1" customWidth="1"/>
    <col min="13391" max="13596" width="9" style="4"/>
    <col min="13597" max="13598" width="7.88671875" style="4" customWidth="1"/>
    <col min="13599" max="13600" width="4.77734375" style="4" customWidth="1"/>
    <col min="13601" max="13601" width="17.109375" style="4" customWidth="1"/>
    <col min="13602" max="13631" width="4.109375" style="4" customWidth="1"/>
    <col min="13632" max="13632" width="0" style="4" hidden="1" customWidth="1"/>
    <col min="13633" max="13633" width="9.88671875" style="4" customWidth="1"/>
    <col min="13634" max="13634" width="14.6640625" style="4" customWidth="1"/>
    <col min="13635" max="13636" width="9.88671875" style="4" customWidth="1"/>
    <col min="13637" max="13638" width="7.6640625" style="4" customWidth="1"/>
    <col min="13639" max="13639" width="9" style="4" customWidth="1"/>
    <col min="13640" max="13646" width="0" style="4" hidden="1" customWidth="1"/>
    <col min="13647" max="13852" width="9" style="4"/>
    <col min="13853" max="13854" width="7.88671875" style="4" customWidth="1"/>
    <col min="13855" max="13856" width="4.77734375" style="4" customWidth="1"/>
    <col min="13857" max="13857" width="17.109375" style="4" customWidth="1"/>
    <col min="13858" max="13887" width="4.109375" style="4" customWidth="1"/>
    <col min="13888" max="13888" width="0" style="4" hidden="1" customWidth="1"/>
    <col min="13889" max="13889" width="9.88671875" style="4" customWidth="1"/>
    <col min="13890" max="13890" width="14.6640625" style="4" customWidth="1"/>
    <col min="13891" max="13892" width="9.88671875" style="4" customWidth="1"/>
    <col min="13893" max="13894" width="7.6640625" style="4" customWidth="1"/>
    <col min="13895" max="13895" width="9" style="4" customWidth="1"/>
    <col min="13896" max="13902" width="0" style="4" hidden="1" customWidth="1"/>
    <col min="13903" max="14108" width="9" style="4"/>
    <col min="14109" max="14110" width="7.88671875" style="4" customWidth="1"/>
    <col min="14111" max="14112" width="4.77734375" style="4" customWidth="1"/>
    <col min="14113" max="14113" width="17.109375" style="4" customWidth="1"/>
    <col min="14114" max="14143" width="4.109375" style="4" customWidth="1"/>
    <col min="14144" max="14144" width="0" style="4" hidden="1" customWidth="1"/>
    <col min="14145" max="14145" width="9.88671875" style="4" customWidth="1"/>
    <col min="14146" max="14146" width="14.6640625" style="4" customWidth="1"/>
    <col min="14147" max="14148" width="9.88671875" style="4" customWidth="1"/>
    <col min="14149" max="14150" width="7.6640625" style="4" customWidth="1"/>
    <col min="14151" max="14151" width="9" style="4" customWidth="1"/>
    <col min="14152" max="14158" width="0" style="4" hidden="1" customWidth="1"/>
    <col min="14159" max="14364" width="9" style="4"/>
    <col min="14365" max="14366" width="7.88671875" style="4" customWidth="1"/>
    <col min="14367" max="14368" width="4.77734375" style="4" customWidth="1"/>
    <col min="14369" max="14369" width="17.109375" style="4" customWidth="1"/>
    <col min="14370" max="14399" width="4.109375" style="4" customWidth="1"/>
    <col min="14400" max="14400" width="0" style="4" hidden="1" customWidth="1"/>
    <col min="14401" max="14401" width="9.88671875" style="4" customWidth="1"/>
    <col min="14402" max="14402" width="14.6640625" style="4" customWidth="1"/>
    <col min="14403" max="14404" width="9.88671875" style="4" customWidth="1"/>
    <col min="14405" max="14406" width="7.6640625" style="4" customWidth="1"/>
    <col min="14407" max="14407" width="9" style="4" customWidth="1"/>
    <col min="14408" max="14414" width="0" style="4" hidden="1" customWidth="1"/>
    <col min="14415" max="14620" width="9" style="4"/>
    <col min="14621" max="14622" width="7.88671875" style="4" customWidth="1"/>
    <col min="14623" max="14624" width="4.77734375" style="4" customWidth="1"/>
    <col min="14625" max="14625" width="17.109375" style="4" customWidth="1"/>
    <col min="14626" max="14655" width="4.109375" style="4" customWidth="1"/>
    <col min="14656" max="14656" width="0" style="4" hidden="1" customWidth="1"/>
    <col min="14657" max="14657" width="9.88671875" style="4" customWidth="1"/>
    <col min="14658" max="14658" width="14.6640625" style="4" customWidth="1"/>
    <col min="14659" max="14660" width="9.88671875" style="4" customWidth="1"/>
    <col min="14661" max="14662" width="7.6640625" style="4" customWidth="1"/>
    <col min="14663" max="14663" width="9" style="4" customWidth="1"/>
    <col min="14664" max="14670" width="0" style="4" hidden="1" customWidth="1"/>
    <col min="14671" max="14876" width="9" style="4"/>
    <col min="14877" max="14878" width="7.88671875" style="4" customWidth="1"/>
    <col min="14879" max="14880" width="4.77734375" style="4" customWidth="1"/>
    <col min="14881" max="14881" width="17.109375" style="4" customWidth="1"/>
    <col min="14882" max="14911" width="4.109375" style="4" customWidth="1"/>
    <col min="14912" max="14912" width="0" style="4" hidden="1" customWidth="1"/>
    <col min="14913" max="14913" width="9.88671875" style="4" customWidth="1"/>
    <col min="14914" max="14914" width="14.6640625" style="4" customWidth="1"/>
    <col min="14915" max="14916" width="9.88671875" style="4" customWidth="1"/>
    <col min="14917" max="14918" width="7.6640625" style="4" customWidth="1"/>
    <col min="14919" max="14919" width="9" style="4" customWidth="1"/>
    <col min="14920" max="14926" width="0" style="4" hidden="1" customWidth="1"/>
    <col min="14927" max="15132" width="9" style="4"/>
    <col min="15133" max="15134" width="7.88671875" style="4" customWidth="1"/>
    <col min="15135" max="15136" width="4.77734375" style="4" customWidth="1"/>
    <col min="15137" max="15137" width="17.109375" style="4" customWidth="1"/>
    <col min="15138" max="15167" width="4.109375" style="4" customWidth="1"/>
    <col min="15168" max="15168" width="0" style="4" hidden="1" customWidth="1"/>
    <col min="15169" max="15169" width="9.88671875" style="4" customWidth="1"/>
    <col min="15170" max="15170" width="14.6640625" style="4" customWidth="1"/>
    <col min="15171" max="15172" width="9.88671875" style="4" customWidth="1"/>
    <col min="15173" max="15174" width="7.6640625" style="4" customWidth="1"/>
    <col min="15175" max="15175" width="9" style="4" customWidth="1"/>
    <col min="15176" max="15182" width="0" style="4" hidden="1" customWidth="1"/>
    <col min="15183" max="15388" width="9" style="4"/>
    <col min="15389" max="15390" width="7.88671875" style="4" customWidth="1"/>
    <col min="15391" max="15392" width="4.77734375" style="4" customWidth="1"/>
    <col min="15393" max="15393" width="17.109375" style="4" customWidth="1"/>
    <col min="15394" max="15423" width="4.109375" style="4" customWidth="1"/>
    <col min="15424" max="15424" width="0" style="4" hidden="1" customWidth="1"/>
    <col min="15425" max="15425" width="9.88671875" style="4" customWidth="1"/>
    <col min="15426" max="15426" width="14.6640625" style="4" customWidth="1"/>
    <col min="15427" max="15428" width="9.88671875" style="4" customWidth="1"/>
    <col min="15429" max="15430" width="7.6640625" style="4" customWidth="1"/>
    <col min="15431" max="15431" width="9" style="4" customWidth="1"/>
    <col min="15432" max="15438" width="0" style="4" hidden="1" customWidth="1"/>
    <col min="15439" max="15644" width="9" style="4"/>
    <col min="15645" max="15646" width="7.88671875" style="4" customWidth="1"/>
    <col min="15647" max="15648" width="4.77734375" style="4" customWidth="1"/>
    <col min="15649" max="15649" width="17.109375" style="4" customWidth="1"/>
    <col min="15650" max="15679" width="4.109375" style="4" customWidth="1"/>
    <col min="15680" max="15680" width="0" style="4" hidden="1" customWidth="1"/>
    <col min="15681" max="15681" width="9.88671875" style="4" customWidth="1"/>
    <col min="15682" max="15682" width="14.6640625" style="4" customWidth="1"/>
    <col min="15683" max="15684" width="9.88671875" style="4" customWidth="1"/>
    <col min="15685" max="15686" width="7.6640625" style="4" customWidth="1"/>
    <col min="15687" max="15687" width="9" style="4" customWidth="1"/>
    <col min="15688" max="15694" width="0" style="4" hidden="1" customWidth="1"/>
    <col min="15695" max="15900" width="9" style="4"/>
    <col min="15901" max="15902" width="7.88671875" style="4" customWidth="1"/>
    <col min="15903" max="15904" width="4.77734375" style="4" customWidth="1"/>
    <col min="15905" max="15905" width="17.109375" style="4" customWidth="1"/>
    <col min="15906" max="15935" width="4.109375" style="4" customWidth="1"/>
    <col min="15936" max="15936" width="0" style="4" hidden="1" customWidth="1"/>
    <col min="15937" max="15937" width="9.88671875" style="4" customWidth="1"/>
    <col min="15938" max="15938" width="14.6640625" style="4" customWidth="1"/>
    <col min="15939" max="15940" width="9.88671875" style="4" customWidth="1"/>
    <col min="15941" max="15942" width="7.6640625" style="4" customWidth="1"/>
    <col min="15943" max="15943" width="9" style="4" customWidth="1"/>
    <col min="15944" max="15950" width="0" style="4" hidden="1" customWidth="1"/>
    <col min="15951" max="16156" width="9" style="4"/>
    <col min="16157" max="16158" width="7.88671875" style="4" customWidth="1"/>
    <col min="16159" max="16160" width="4.77734375" style="4" customWidth="1"/>
    <col min="16161" max="16161" width="17.109375" style="4" customWidth="1"/>
    <col min="16162" max="16191" width="4.109375" style="4" customWidth="1"/>
    <col min="16192" max="16192" width="0" style="4" hidden="1" customWidth="1"/>
    <col min="16193" max="16193" width="9.88671875" style="4" customWidth="1"/>
    <col min="16194" max="16194" width="14.6640625" style="4" customWidth="1"/>
    <col min="16195" max="16196" width="9.88671875" style="4" customWidth="1"/>
    <col min="16197" max="16198" width="7.6640625" style="4" customWidth="1"/>
    <col min="16199" max="16199" width="9" style="4" customWidth="1"/>
    <col min="16200" max="16206" width="0" style="4" hidden="1" customWidth="1"/>
    <col min="16207" max="16384" width="9" style="4"/>
  </cols>
  <sheetData>
    <row r="1" spans="1:84" ht="24" customHeight="1">
      <c r="A1" s="395" t="s">
        <v>0</v>
      </c>
      <c r="B1" s="396"/>
      <c r="C1" s="396"/>
      <c r="D1" s="396"/>
      <c r="E1" s="397"/>
      <c r="F1" s="1"/>
      <c r="G1" s="2"/>
      <c r="H1" s="2"/>
      <c r="I1" s="2"/>
      <c r="J1" s="3"/>
      <c r="L1" s="5"/>
      <c r="AJ1" s="6"/>
      <c r="AK1" s="6"/>
      <c r="AN1" s="398" t="s">
        <v>1</v>
      </c>
      <c r="AO1" s="398"/>
      <c r="AQ1" s="55"/>
      <c r="AU1" s="80" t="s">
        <v>117</v>
      </c>
      <c r="AV1" s="416" t="s">
        <v>118</v>
      </c>
      <c r="AW1" s="422">
        <f>【12月】月集計表!AW1</f>
        <v>0</v>
      </c>
    </row>
    <row r="2" spans="1:84" ht="24" customHeight="1" thickBot="1">
      <c r="A2" s="5"/>
      <c r="B2" s="5"/>
      <c r="C2" s="5"/>
      <c r="D2" s="5"/>
      <c r="E2" s="5"/>
      <c r="I2" s="7"/>
      <c r="J2" s="7"/>
      <c r="K2" s="7"/>
      <c r="L2" s="7"/>
      <c r="M2" s="7"/>
      <c r="N2" s="7"/>
      <c r="O2" s="7"/>
      <c r="P2" s="7"/>
      <c r="Q2" s="7"/>
      <c r="R2" s="7"/>
      <c r="W2" s="8"/>
      <c r="X2" s="8"/>
      <c r="AJ2" s="6"/>
      <c r="AK2" s="6"/>
      <c r="AN2" s="399"/>
      <c r="AO2" s="399"/>
      <c r="AQ2" s="56"/>
      <c r="AV2" s="416"/>
      <c r="AW2" s="423"/>
    </row>
    <row r="3" spans="1:84" ht="24" customHeight="1">
      <c r="A3" s="400">
        <v>46053</v>
      </c>
      <c r="B3" s="400"/>
      <c r="C3" s="400"/>
      <c r="D3" s="400"/>
      <c r="E3" s="400"/>
      <c r="F3" s="400"/>
      <c r="G3" s="400"/>
      <c r="H3" s="401" t="s">
        <v>196</v>
      </c>
      <c r="I3" s="401"/>
      <c r="J3" s="401"/>
      <c r="K3" s="401"/>
      <c r="L3" s="401"/>
      <c r="M3" s="401"/>
      <c r="N3" s="401"/>
      <c r="O3" s="401"/>
      <c r="P3" s="401"/>
      <c r="Q3" s="401"/>
      <c r="R3" s="401"/>
      <c r="S3" s="401"/>
      <c r="T3" s="401"/>
      <c r="U3" s="401"/>
      <c r="V3" s="401"/>
      <c r="W3" s="401"/>
      <c r="X3" s="401"/>
      <c r="Y3" s="401"/>
      <c r="Z3" s="401"/>
      <c r="AJ3" s="6"/>
      <c r="AK3" s="6"/>
      <c r="AN3" s="399"/>
      <c r="AO3" s="399"/>
      <c r="AP3" s="212"/>
      <c r="AQ3" s="56"/>
      <c r="AS3" s="400">
        <f>A3</f>
        <v>46053</v>
      </c>
      <c r="AT3" s="424"/>
      <c r="AU3" s="424"/>
      <c r="AV3" s="424"/>
      <c r="AW3" s="425" t="s">
        <v>197</v>
      </c>
      <c r="AX3" s="425"/>
      <c r="AY3" s="425"/>
      <c r="AZ3" s="425"/>
      <c r="BA3" s="425"/>
      <c r="BB3" s="425"/>
      <c r="BC3" s="81"/>
      <c r="BE3" s="9" t="s">
        <v>2</v>
      </c>
      <c r="BF3" s="521" t="str">
        <f>IF(AE5="","",AE5)</f>
        <v/>
      </c>
      <c r="BG3" s="522"/>
    </row>
    <row r="4" spans="1:84" ht="8.1" customHeight="1">
      <c r="A4" s="400"/>
      <c r="B4" s="400"/>
      <c r="C4" s="400"/>
      <c r="D4" s="400"/>
      <c r="E4" s="400"/>
      <c r="F4" s="400"/>
      <c r="G4" s="400"/>
      <c r="H4" s="401"/>
      <c r="I4" s="401"/>
      <c r="J4" s="401"/>
      <c r="K4" s="401"/>
      <c r="L4" s="401"/>
      <c r="M4" s="401"/>
      <c r="N4" s="401"/>
      <c r="O4" s="401"/>
      <c r="P4" s="401"/>
      <c r="Q4" s="401"/>
      <c r="R4" s="401"/>
      <c r="S4" s="401"/>
      <c r="T4" s="401"/>
      <c r="U4" s="401"/>
      <c r="V4" s="401"/>
      <c r="W4" s="401"/>
      <c r="X4" s="401"/>
      <c r="Y4" s="401"/>
      <c r="Z4" s="401"/>
      <c r="AJ4" s="6"/>
      <c r="AK4" s="6"/>
      <c r="AO4" s="57"/>
      <c r="AP4" s="56"/>
      <c r="AQ4" s="56"/>
      <c r="AS4" s="424"/>
      <c r="AT4" s="424"/>
      <c r="AU4" s="424"/>
      <c r="AV4" s="424"/>
      <c r="AW4" s="425"/>
      <c r="AX4" s="425"/>
      <c r="AY4" s="425"/>
      <c r="AZ4" s="425"/>
      <c r="BA4" s="425"/>
      <c r="BB4" s="425"/>
      <c r="BC4" s="81"/>
      <c r="BE4" s="82"/>
    </row>
    <row r="5" spans="1:84" ht="24" customHeight="1">
      <c r="A5" s="400"/>
      <c r="B5" s="400"/>
      <c r="C5" s="400"/>
      <c r="D5" s="400"/>
      <c r="E5" s="400"/>
      <c r="F5" s="400"/>
      <c r="G5" s="400"/>
      <c r="H5" s="401"/>
      <c r="I5" s="401"/>
      <c r="J5" s="401"/>
      <c r="K5" s="401"/>
      <c r="L5" s="401"/>
      <c r="M5" s="401"/>
      <c r="N5" s="401"/>
      <c r="O5" s="401"/>
      <c r="P5" s="401"/>
      <c r="Q5" s="401"/>
      <c r="R5" s="401"/>
      <c r="S5" s="401"/>
      <c r="T5" s="401"/>
      <c r="U5" s="401"/>
      <c r="V5" s="401"/>
      <c r="W5" s="401"/>
      <c r="X5" s="401"/>
      <c r="Y5" s="401"/>
      <c r="Z5" s="401"/>
      <c r="AB5" s="402" t="s">
        <v>2</v>
      </c>
      <c r="AC5" s="402"/>
      <c r="AD5" s="402"/>
      <c r="AE5" s="527"/>
      <c r="AF5" s="527"/>
      <c r="AG5" s="527"/>
      <c r="AH5" s="527"/>
      <c r="AI5" s="527"/>
      <c r="AJ5" s="527"/>
      <c r="AK5" s="527"/>
      <c r="AL5" s="9" t="s">
        <v>3</v>
      </c>
      <c r="AM5" s="518"/>
      <c r="AN5" s="519"/>
      <c r="AO5" s="520"/>
      <c r="AP5" s="213"/>
      <c r="AQ5" s="214"/>
      <c r="AS5" s="424"/>
      <c r="AT5" s="424"/>
      <c r="AU5" s="424"/>
      <c r="AV5" s="424"/>
      <c r="AW5" s="425"/>
      <c r="AX5" s="425"/>
      <c r="AY5" s="425"/>
      <c r="AZ5" s="425"/>
      <c r="BA5" s="425"/>
      <c r="BB5" s="425"/>
      <c r="BC5" s="81"/>
      <c r="BE5" s="9" t="s">
        <v>119</v>
      </c>
      <c r="BF5" s="521" t="str">
        <f>IF(AM5="","",AM5)</f>
        <v/>
      </c>
      <c r="BG5" s="522"/>
    </row>
    <row r="6" spans="1:84" ht="8.1" customHeight="1" thickBot="1"/>
    <row r="7" spans="1:84" ht="15.75" customHeight="1">
      <c r="A7" s="362" t="s">
        <v>4</v>
      </c>
      <c r="B7" s="363"/>
      <c r="C7" s="408" t="s">
        <v>5</v>
      </c>
      <c r="D7" s="408" t="s">
        <v>6</v>
      </c>
      <c r="E7" s="370" t="s">
        <v>111</v>
      </c>
      <c r="F7" s="370" t="s">
        <v>7</v>
      </c>
      <c r="G7" s="387">
        <f t="shared" ref="G7:AK7" si="0">G36</f>
        <v>46023</v>
      </c>
      <c r="H7" s="387">
        <f t="shared" si="0"/>
        <v>46024</v>
      </c>
      <c r="I7" s="387">
        <f t="shared" si="0"/>
        <v>46025</v>
      </c>
      <c r="J7" s="387">
        <f t="shared" si="0"/>
        <v>46026</v>
      </c>
      <c r="K7" s="387">
        <f t="shared" si="0"/>
        <v>46027</v>
      </c>
      <c r="L7" s="387">
        <f t="shared" si="0"/>
        <v>46028</v>
      </c>
      <c r="M7" s="387">
        <f t="shared" si="0"/>
        <v>46029</v>
      </c>
      <c r="N7" s="387">
        <f t="shared" si="0"/>
        <v>46030</v>
      </c>
      <c r="O7" s="387">
        <f t="shared" si="0"/>
        <v>46031</v>
      </c>
      <c r="P7" s="387">
        <f t="shared" si="0"/>
        <v>46032</v>
      </c>
      <c r="Q7" s="387">
        <f t="shared" si="0"/>
        <v>46033</v>
      </c>
      <c r="R7" s="387">
        <f t="shared" si="0"/>
        <v>46034</v>
      </c>
      <c r="S7" s="387">
        <f t="shared" si="0"/>
        <v>46035</v>
      </c>
      <c r="T7" s="387">
        <f t="shared" si="0"/>
        <v>46036</v>
      </c>
      <c r="U7" s="387">
        <f t="shared" si="0"/>
        <v>46037</v>
      </c>
      <c r="V7" s="387">
        <f t="shared" si="0"/>
        <v>46038</v>
      </c>
      <c r="W7" s="387">
        <f t="shared" si="0"/>
        <v>46039</v>
      </c>
      <c r="X7" s="387">
        <f t="shared" si="0"/>
        <v>46040</v>
      </c>
      <c r="Y7" s="387">
        <f t="shared" si="0"/>
        <v>46041</v>
      </c>
      <c r="Z7" s="387">
        <f t="shared" si="0"/>
        <v>46042</v>
      </c>
      <c r="AA7" s="387">
        <f t="shared" si="0"/>
        <v>46043</v>
      </c>
      <c r="AB7" s="387">
        <f t="shared" si="0"/>
        <v>46044</v>
      </c>
      <c r="AC7" s="387">
        <f t="shared" si="0"/>
        <v>46045</v>
      </c>
      <c r="AD7" s="387">
        <f t="shared" si="0"/>
        <v>46046</v>
      </c>
      <c r="AE7" s="387">
        <f t="shared" si="0"/>
        <v>46047</v>
      </c>
      <c r="AF7" s="387">
        <f t="shared" si="0"/>
        <v>46048</v>
      </c>
      <c r="AG7" s="387">
        <f t="shared" si="0"/>
        <v>46049</v>
      </c>
      <c r="AH7" s="387">
        <f t="shared" si="0"/>
        <v>46050</v>
      </c>
      <c r="AI7" s="387">
        <f t="shared" si="0"/>
        <v>46051</v>
      </c>
      <c r="AJ7" s="389">
        <f t="shared" si="0"/>
        <v>46052</v>
      </c>
      <c r="AK7" s="389">
        <f t="shared" si="0"/>
        <v>46053</v>
      </c>
      <c r="AL7" s="393" t="s">
        <v>8</v>
      </c>
      <c r="AM7" s="393" t="s">
        <v>9</v>
      </c>
      <c r="AN7" s="393" t="s">
        <v>10</v>
      </c>
      <c r="AO7" s="393" t="s">
        <v>11</v>
      </c>
      <c r="AP7" s="10"/>
      <c r="AQ7" s="10"/>
      <c r="AR7" s="411"/>
      <c r="AS7" s="408" t="s">
        <v>138</v>
      </c>
      <c r="AT7" s="408" t="s">
        <v>120</v>
      </c>
      <c r="AU7" s="367" t="s">
        <v>121</v>
      </c>
      <c r="AV7" s="414" t="s">
        <v>122</v>
      </c>
      <c r="AW7" s="435" t="s">
        <v>123</v>
      </c>
      <c r="AX7" s="414" t="s">
        <v>124</v>
      </c>
      <c r="AY7" s="435" t="s">
        <v>125</v>
      </c>
      <c r="AZ7" s="414" t="s">
        <v>126</v>
      </c>
      <c r="BA7" s="435" t="s">
        <v>127</v>
      </c>
      <c r="BB7" s="426" t="s">
        <v>128</v>
      </c>
      <c r="BC7" s="427" t="s">
        <v>129</v>
      </c>
      <c r="BD7" s="429" t="s">
        <v>130</v>
      </c>
      <c r="BE7" s="431" t="s">
        <v>131</v>
      </c>
      <c r="BF7" s="431" t="s">
        <v>202</v>
      </c>
      <c r="BG7" s="433" t="s">
        <v>132</v>
      </c>
    </row>
    <row r="8" spans="1:84" ht="15.75" customHeight="1" thickBot="1">
      <c r="A8" s="406"/>
      <c r="B8" s="407"/>
      <c r="C8" s="409"/>
      <c r="D8" s="409"/>
      <c r="E8" s="385"/>
      <c r="F8" s="385"/>
      <c r="G8" s="388" t="s">
        <v>12</v>
      </c>
      <c r="H8" s="388" t="s">
        <v>13</v>
      </c>
      <c r="I8" s="388" t="s">
        <v>14</v>
      </c>
      <c r="J8" s="388" t="s">
        <v>15</v>
      </c>
      <c r="K8" s="388" t="s">
        <v>16</v>
      </c>
      <c r="L8" s="388" t="s">
        <v>17</v>
      </c>
      <c r="M8" s="388" t="s">
        <v>18</v>
      </c>
      <c r="N8" s="388" t="s">
        <v>19</v>
      </c>
      <c r="O8" s="388" t="s">
        <v>20</v>
      </c>
      <c r="P8" s="388" t="s">
        <v>21</v>
      </c>
      <c r="Q8" s="388" t="s">
        <v>22</v>
      </c>
      <c r="R8" s="388" t="s">
        <v>23</v>
      </c>
      <c r="S8" s="388" t="s">
        <v>24</v>
      </c>
      <c r="T8" s="388" t="s">
        <v>25</v>
      </c>
      <c r="U8" s="388" t="s">
        <v>26</v>
      </c>
      <c r="V8" s="388" t="s">
        <v>27</v>
      </c>
      <c r="W8" s="388">
        <v>0</v>
      </c>
      <c r="X8" s="388">
        <v>0</v>
      </c>
      <c r="Y8" s="388">
        <v>0</v>
      </c>
      <c r="Z8" s="388">
        <v>0</v>
      </c>
      <c r="AA8" s="388">
        <v>0</v>
      </c>
      <c r="AB8" s="388">
        <v>0</v>
      </c>
      <c r="AC8" s="388">
        <v>0</v>
      </c>
      <c r="AD8" s="388">
        <v>0</v>
      </c>
      <c r="AE8" s="388">
        <v>0</v>
      </c>
      <c r="AF8" s="388">
        <v>0</v>
      </c>
      <c r="AG8" s="388">
        <v>0</v>
      </c>
      <c r="AH8" s="388">
        <v>0</v>
      </c>
      <c r="AI8" s="388">
        <v>0</v>
      </c>
      <c r="AJ8" s="390">
        <v>0</v>
      </c>
      <c r="AK8" s="390">
        <v>0</v>
      </c>
      <c r="AL8" s="394"/>
      <c r="AM8" s="394"/>
      <c r="AN8" s="394"/>
      <c r="AO8" s="394"/>
      <c r="AP8" s="10"/>
      <c r="AQ8" s="10"/>
      <c r="AR8" s="412"/>
      <c r="AS8" s="410"/>
      <c r="AT8" s="410"/>
      <c r="AU8" s="413"/>
      <c r="AV8" s="415"/>
      <c r="AW8" s="430"/>
      <c r="AX8" s="415"/>
      <c r="AY8" s="430"/>
      <c r="AZ8" s="415"/>
      <c r="BA8" s="430"/>
      <c r="BB8" s="415"/>
      <c r="BC8" s="428"/>
      <c r="BD8" s="430"/>
      <c r="BE8" s="432"/>
      <c r="BF8" s="432"/>
      <c r="BG8" s="434"/>
      <c r="CB8" s="329" t="s">
        <v>112</v>
      </c>
      <c r="CC8" s="300" t="s">
        <v>113</v>
      </c>
      <c r="CD8" s="300" t="s">
        <v>114</v>
      </c>
      <c r="CE8" s="300" t="s">
        <v>115</v>
      </c>
      <c r="CF8" s="300" t="s">
        <v>116</v>
      </c>
    </row>
    <row r="9" spans="1:84" ht="15.75" customHeight="1">
      <c r="A9" s="406"/>
      <c r="B9" s="407"/>
      <c r="C9" s="409"/>
      <c r="D9" s="409"/>
      <c r="E9" s="385"/>
      <c r="F9" s="385"/>
      <c r="G9" s="388">
        <v>42380</v>
      </c>
      <c r="H9" s="388">
        <v>42411</v>
      </c>
      <c r="I9" s="388">
        <v>42449</v>
      </c>
      <c r="J9" s="388">
        <v>42450</v>
      </c>
      <c r="K9" s="388">
        <v>42489</v>
      </c>
      <c r="L9" s="388">
        <v>42493</v>
      </c>
      <c r="M9" s="388">
        <v>42494</v>
      </c>
      <c r="N9" s="388">
        <v>42495</v>
      </c>
      <c r="O9" s="388">
        <v>42569</v>
      </c>
      <c r="P9" s="388">
        <v>42593</v>
      </c>
      <c r="Q9" s="388">
        <v>42632</v>
      </c>
      <c r="R9" s="388">
        <v>42635</v>
      </c>
      <c r="S9" s="388">
        <v>42653</v>
      </c>
      <c r="T9" s="388">
        <v>42677</v>
      </c>
      <c r="U9" s="388">
        <v>42697</v>
      </c>
      <c r="V9" s="388">
        <v>42727</v>
      </c>
      <c r="W9" s="388">
        <v>0</v>
      </c>
      <c r="X9" s="388">
        <v>0</v>
      </c>
      <c r="Y9" s="388">
        <v>0</v>
      </c>
      <c r="Z9" s="388">
        <v>0</v>
      </c>
      <c r="AA9" s="388">
        <v>0</v>
      </c>
      <c r="AB9" s="388">
        <v>0</v>
      </c>
      <c r="AC9" s="388">
        <v>0</v>
      </c>
      <c r="AD9" s="388">
        <v>0</v>
      </c>
      <c r="AE9" s="388">
        <v>0</v>
      </c>
      <c r="AF9" s="388">
        <v>0</v>
      </c>
      <c r="AG9" s="388">
        <v>0</v>
      </c>
      <c r="AH9" s="388">
        <v>0</v>
      </c>
      <c r="AI9" s="388">
        <v>0</v>
      </c>
      <c r="AJ9" s="390">
        <v>0</v>
      </c>
      <c r="AK9" s="390">
        <v>0</v>
      </c>
      <c r="AL9" s="394"/>
      <c r="AM9" s="394"/>
      <c r="AN9" s="394"/>
      <c r="AO9" s="394"/>
      <c r="AP9" s="11"/>
      <c r="AQ9" s="10"/>
      <c r="AR9" s="353" t="s">
        <v>133</v>
      </c>
      <c r="AS9" s="356" t="str">
        <f>IFERROR(INDEX($B$11:$F$31,MATCH("TR",$B$11:$B$31,0),2),"")</f>
        <v/>
      </c>
      <c r="AT9" s="358"/>
      <c r="AU9" s="360" t="str">
        <f>IFERROR(INDEX($B$11:$F$31,MATCH("TR",$B$11:$B$31,0),5),"")</f>
        <v/>
      </c>
      <c r="AV9" s="417"/>
      <c r="AW9" s="444">
        <f>IF(90000&lt;=AV9,90000,AV9)</f>
        <v>0</v>
      </c>
      <c r="AX9" s="446"/>
      <c r="AY9" s="438"/>
      <c r="AZ9" s="417"/>
      <c r="BA9" s="444">
        <f>IF(20000&lt;=AZ9,20000,AZ9)</f>
        <v>0</v>
      </c>
      <c r="BB9" s="417"/>
      <c r="BC9" s="436"/>
      <c r="BD9" s="438"/>
      <c r="BE9" s="440"/>
      <c r="BF9" s="440"/>
      <c r="BG9" s="442"/>
      <c r="BI9" s="483" t="s">
        <v>43</v>
      </c>
      <c r="BJ9" s="484"/>
      <c r="BK9" s="106">
        <f>IF(AW1&lt;&gt;"",AW1,BI13)</f>
        <v>0</v>
      </c>
      <c r="BL9"/>
      <c r="BM9"/>
      <c r="BN9"/>
      <c r="BO9"/>
      <c r="BP9"/>
      <c r="BQ9"/>
      <c r="BR9"/>
      <c r="BS9"/>
      <c r="BT9"/>
      <c r="BU9"/>
      <c r="BV9"/>
      <c r="BW9"/>
      <c r="BX9"/>
      <c r="BY9"/>
      <c r="BZ9"/>
      <c r="CA9"/>
      <c r="CB9" s="329"/>
      <c r="CC9" s="300"/>
      <c r="CD9" s="300"/>
      <c r="CE9" s="300"/>
      <c r="CF9" s="300"/>
    </row>
    <row r="10" spans="1:84" ht="15.75" customHeight="1" thickBot="1">
      <c r="A10" s="406"/>
      <c r="B10" s="407"/>
      <c r="C10" s="410"/>
      <c r="D10" s="410"/>
      <c r="E10" s="386"/>
      <c r="F10" s="386"/>
      <c r="G10" s="388">
        <v>0</v>
      </c>
      <c r="H10" s="388">
        <v>0</v>
      </c>
      <c r="I10" s="388">
        <v>0</v>
      </c>
      <c r="J10" s="388">
        <v>0</v>
      </c>
      <c r="K10" s="388">
        <v>0</v>
      </c>
      <c r="L10" s="388">
        <v>0</v>
      </c>
      <c r="M10" s="388">
        <v>0</v>
      </c>
      <c r="N10" s="388">
        <v>0</v>
      </c>
      <c r="O10" s="388">
        <v>0</v>
      </c>
      <c r="P10" s="388">
        <v>0</v>
      </c>
      <c r="Q10" s="388">
        <v>0</v>
      </c>
      <c r="R10" s="388">
        <v>0</v>
      </c>
      <c r="S10" s="388">
        <v>0</v>
      </c>
      <c r="T10" s="388">
        <v>0</v>
      </c>
      <c r="U10" s="388">
        <v>0</v>
      </c>
      <c r="V10" s="388">
        <v>0</v>
      </c>
      <c r="W10" s="388">
        <v>0</v>
      </c>
      <c r="X10" s="388">
        <v>0</v>
      </c>
      <c r="Y10" s="388">
        <v>0</v>
      </c>
      <c r="Z10" s="388">
        <v>0</v>
      </c>
      <c r="AA10" s="388">
        <v>0</v>
      </c>
      <c r="AB10" s="388">
        <v>0</v>
      </c>
      <c r="AC10" s="388">
        <v>0</v>
      </c>
      <c r="AD10" s="388">
        <v>0</v>
      </c>
      <c r="AE10" s="388">
        <v>0</v>
      </c>
      <c r="AF10" s="388">
        <v>0</v>
      </c>
      <c r="AG10" s="388">
        <v>0</v>
      </c>
      <c r="AH10" s="388">
        <v>0</v>
      </c>
      <c r="AI10" s="388">
        <v>0</v>
      </c>
      <c r="AJ10" s="390">
        <v>0</v>
      </c>
      <c r="AK10" s="390">
        <v>0</v>
      </c>
      <c r="AL10" s="394"/>
      <c r="AM10" s="394"/>
      <c r="AN10" s="526"/>
      <c r="AO10" s="526"/>
      <c r="AP10" s="11"/>
      <c r="AQ10" s="10"/>
      <c r="AR10" s="354"/>
      <c r="AS10" s="357"/>
      <c r="AT10" s="359"/>
      <c r="AU10" s="361"/>
      <c r="AV10" s="418"/>
      <c r="AW10" s="445"/>
      <c r="AX10" s="447"/>
      <c r="AY10" s="439"/>
      <c r="AZ10" s="421"/>
      <c r="BA10" s="445"/>
      <c r="BB10" s="421"/>
      <c r="BC10" s="437"/>
      <c r="BD10" s="439"/>
      <c r="BE10" s="441"/>
      <c r="BF10" s="441"/>
      <c r="BG10" s="443"/>
      <c r="BI10"/>
      <c r="BJ10"/>
      <c r="BK10"/>
      <c r="BL10"/>
      <c r="BM10"/>
      <c r="BN10"/>
      <c r="BO10"/>
      <c r="BP10"/>
      <c r="BQ10"/>
      <c r="BR10"/>
      <c r="BS10"/>
      <c r="BT10"/>
      <c r="BU10"/>
      <c r="BV10"/>
      <c r="BW10"/>
      <c r="BX10"/>
      <c r="BY10"/>
      <c r="BZ10"/>
      <c r="CA10"/>
      <c r="CB10" s="329"/>
      <c r="CC10" s="300"/>
      <c r="CD10" s="300"/>
      <c r="CE10" s="300"/>
      <c r="CF10" s="300"/>
    </row>
    <row r="11" spans="1:84" ht="15.75" customHeight="1">
      <c r="A11" s="316" t="s">
        <v>28</v>
      </c>
      <c r="B11" s="125"/>
      <c r="C11" s="12">
        <v>1</v>
      </c>
      <c r="D11" s="58"/>
      <c r="E11" s="128"/>
      <c r="F11" s="13"/>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65"/>
      <c r="AK11" s="65"/>
      <c r="AL11" s="15">
        <f t="shared" ref="AL11:AL29" si="1">COUNTA(G11:AK11)-COUNTIF(G11:AK11,"集")-COUNTIF(G11:AK11,"休")-COUNTIF(G11:AK11,"外")</f>
        <v>0</v>
      </c>
      <c r="AM11" s="15">
        <f t="shared" ref="AM11:AM30" si="2">COUNTIF(G11:AK11,"集")</f>
        <v>0</v>
      </c>
      <c r="AN11" s="77">
        <f t="shared" ref="AN11:AN30" si="3">AL11+CE11</f>
        <v>0</v>
      </c>
      <c r="AO11" s="77">
        <f t="shared" ref="AO11:AO30" si="4">AM11+CF11</f>
        <v>0</v>
      </c>
      <c r="AP11" s="11"/>
      <c r="AQ11" s="10"/>
      <c r="AR11" s="354"/>
      <c r="AS11" s="378" t="str">
        <f ca="1">IF(AS9="","",IFERROR(INDEX(INDIRECT("$B$" &amp; AS9+11 &amp;  ":$F$31"),MATCH("TR",INDIRECT("$B$" &amp; AS9+11 &amp; ":$B$31"),0),2),""))</f>
        <v/>
      </c>
      <c r="AT11" s="379"/>
      <c r="AU11" s="419" t="str">
        <f ca="1">IF(AS9="","",IFERROR(INDEX(INDIRECT("$B$" &amp; AS9+11 &amp;  ":$F$31"),MATCH("TR",INDIRECT("$B$" &amp; AS9+11 &amp; ":$B$31"),0),5),""))</f>
        <v/>
      </c>
      <c r="AV11" s="421"/>
      <c r="AW11" s="445">
        <f>IF(90000&lt;=AV11,90000,AV11)</f>
        <v>0</v>
      </c>
      <c r="AX11" s="447"/>
      <c r="AY11" s="439"/>
      <c r="AZ11" s="421"/>
      <c r="BA11" s="445">
        <f>IF(20000&lt;=AZ11,20000,AZ11)</f>
        <v>0</v>
      </c>
      <c r="BB11" s="421"/>
      <c r="BC11" s="437"/>
      <c r="BD11" s="439"/>
      <c r="BE11" s="441"/>
      <c r="BF11" s="441"/>
      <c r="BG11" s="443"/>
      <c r="BI11" s="485" t="s">
        <v>45</v>
      </c>
      <c r="BJ11" s="485"/>
      <c r="BK11" s="485"/>
      <c r="BL11" s="485"/>
      <c r="BM11" s="107" t="s">
        <v>46</v>
      </c>
      <c r="BN11" s="107" t="s">
        <v>47</v>
      </c>
      <c r="BO11" s="108" t="s">
        <v>48</v>
      </c>
      <c r="BP11" s="111"/>
      <c r="BQ11" s="111"/>
      <c r="BR11" s="111"/>
      <c r="BS11" s="111"/>
      <c r="BT11" s="111"/>
      <c r="BU11" s="111"/>
      <c r="BV11" s="111"/>
      <c r="BW11" s="111"/>
      <c r="BX11" s="111"/>
      <c r="BY11" s="111"/>
      <c r="BZ11" s="111"/>
      <c r="CA11" s="111"/>
      <c r="CB11" s="117" t="str">
        <f t="shared" ref="CB11:CB30" si="5">B11&amp;E11&amp;F11</f>
        <v/>
      </c>
      <c r="CC11" s="115">
        <f t="shared" ref="CC11:CC30" si="6">AN11</f>
        <v>0</v>
      </c>
      <c r="CD11" s="115">
        <f t="shared" ref="CD11:CD30" si="7">AO11</f>
        <v>0</v>
      </c>
      <c r="CE11" s="76">
        <f>IF(ISERROR(VLOOKUP($CB11,【12月】月集計表!$CB:$CD,2,FALSE))=TRUE,0,VLOOKUP($CB11,【12月】月集計表!$CB:$CD,2,FALSE))</f>
        <v>0</v>
      </c>
      <c r="CF11" s="76">
        <f>IF(ISERROR(VLOOKUP($CB11,【12月】月集計表!$CB:$CD,3,FALSE))=TRUE,0,VLOOKUP($CB11,【12月】月集計表!$CB:$CD,3,FALSE))</f>
        <v>0</v>
      </c>
    </row>
    <row r="12" spans="1:84" ht="16.5" customHeight="1">
      <c r="A12" s="318"/>
      <c r="B12" s="126"/>
      <c r="C12" s="17">
        <v>2</v>
      </c>
      <c r="D12" s="21"/>
      <c r="E12" s="129"/>
      <c r="F12" s="18"/>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66"/>
      <c r="AK12" s="66"/>
      <c r="AL12" s="20">
        <f t="shared" si="1"/>
        <v>0</v>
      </c>
      <c r="AM12" s="20">
        <f t="shared" si="2"/>
        <v>0</v>
      </c>
      <c r="AN12" s="20">
        <f t="shared" si="3"/>
        <v>0</v>
      </c>
      <c r="AO12" s="20">
        <f t="shared" si="4"/>
        <v>0</v>
      </c>
      <c r="AP12" s="11"/>
      <c r="AQ12" s="10"/>
      <c r="AR12" s="354"/>
      <c r="AS12" s="378"/>
      <c r="AT12" s="380"/>
      <c r="AU12" s="420"/>
      <c r="AV12" s="418"/>
      <c r="AW12" s="445"/>
      <c r="AX12" s="447"/>
      <c r="AY12" s="439"/>
      <c r="AZ12" s="421"/>
      <c r="BA12" s="445"/>
      <c r="BB12" s="421"/>
      <c r="BC12" s="437"/>
      <c r="BD12" s="439"/>
      <c r="BE12" s="441"/>
      <c r="BF12" s="441"/>
      <c r="BG12" s="443"/>
      <c r="BI12" s="109">
        <v>1</v>
      </c>
      <c r="BJ12" s="110" t="s">
        <v>49</v>
      </c>
      <c r="BK12" s="110"/>
      <c r="BL12" s="108"/>
      <c r="BM12" s="107">
        <v>1.05</v>
      </c>
      <c r="BN12" s="485">
        <f>IF(BK9="新規・5年利用無",BM13,IF(BK9&lt;BI15,BM15,IF(AND(BK9&gt;=BI14,BK9&lt;BK14),BM14,IF(AND(BK9&gt;=BI13,BK9&lt;BK13),BM13,IF(BK9=BI12,BM12,"")))))</f>
        <v>0.9</v>
      </c>
      <c r="BO12" s="486">
        <f>IF(AW1&lt;&gt;"",BN12*90000,"")</f>
        <v>81000</v>
      </c>
      <c r="BP12" s="112"/>
      <c r="BQ12" s="112"/>
      <c r="BR12" s="112"/>
      <c r="BS12" s="112"/>
      <c r="BT12" s="112"/>
      <c r="BU12" s="112"/>
      <c r="BV12" s="112"/>
      <c r="BW12" s="112"/>
      <c r="BX12" s="112"/>
      <c r="BY12" s="112"/>
      <c r="BZ12" s="112"/>
      <c r="CA12" s="112"/>
      <c r="CB12" s="74" t="str">
        <f t="shared" si="5"/>
        <v/>
      </c>
      <c r="CC12" s="75">
        <f t="shared" si="6"/>
        <v>0</v>
      </c>
      <c r="CD12" s="75">
        <f t="shared" si="7"/>
        <v>0</v>
      </c>
      <c r="CE12" s="73">
        <f>IF(ISERROR(VLOOKUP($CB12,【12月】月集計表!$CB:$CD,2,FALSE))=TRUE,0,VLOOKUP($CB12,【12月】月集計表!$CB:$CD,2,FALSE))</f>
        <v>0</v>
      </c>
      <c r="CF12" s="73">
        <f>IF(ISERROR(VLOOKUP($CB12,【12月】月集計表!$CB:$CD,3,FALSE))=TRUE,0,VLOOKUP($CB12,【12月】月集計表!$CB:$CD,3,FALSE))</f>
        <v>0</v>
      </c>
    </row>
    <row r="13" spans="1:84" ht="16.5" customHeight="1">
      <c r="A13" s="318"/>
      <c r="B13" s="126"/>
      <c r="C13" s="17">
        <v>3</v>
      </c>
      <c r="D13" s="21"/>
      <c r="E13" s="129"/>
      <c r="F13" s="18"/>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66"/>
      <c r="AK13" s="66"/>
      <c r="AL13" s="20">
        <f t="shared" si="1"/>
        <v>0</v>
      </c>
      <c r="AM13" s="20">
        <f t="shared" si="2"/>
        <v>0</v>
      </c>
      <c r="AN13" s="20">
        <f t="shared" si="3"/>
        <v>0</v>
      </c>
      <c r="AO13" s="20">
        <f t="shared" si="4"/>
        <v>0</v>
      </c>
      <c r="AR13" s="354"/>
      <c r="AS13" s="378" t="str">
        <f ca="1">IF(AS11="","",IFERROR(INDEX(INDIRECT("$B$" &amp; AS11+11 &amp;  ":$F$31"),MATCH("TR",INDIRECT("$B$" &amp; AS11+11 &amp; ":$B$31"),0),2),""))</f>
        <v/>
      </c>
      <c r="AT13" s="379"/>
      <c r="AU13" s="381" t="str">
        <f ca="1">IF(AS11="","",IFERROR(INDEX(INDIRECT("$B$" &amp; AS11+11 &amp;  ":$F$31"),MATCH("TR",INDIRECT("$B$" &amp; AS11+11 &amp; ":$B$31"),0),5),""))</f>
        <v/>
      </c>
      <c r="AV13" s="421"/>
      <c r="AW13" s="445">
        <f>IF(90000&lt;=AV13,90000,AV13)</f>
        <v>0</v>
      </c>
      <c r="AX13" s="447"/>
      <c r="AY13" s="439"/>
      <c r="AZ13" s="421"/>
      <c r="BA13" s="445">
        <f>IF(20000&lt;=AZ13,20000,AZ13)</f>
        <v>0</v>
      </c>
      <c r="BB13" s="421"/>
      <c r="BC13" s="437"/>
      <c r="BD13" s="439"/>
      <c r="BE13" s="441"/>
      <c r="BF13" s="441"/>
      <c r="BG13" s="443"/>
      <c r="BI13" s="109">
        <v>0.8</v>
      </c>
      <c r="BJ13" s="110" t="s">
        <v>49</v>
      </c>
      <c r="BK13" s="110">
        <v>1</v>
      </c>
      <c r="BL13" s="108" t="s">
        <v>50</v>
      </c>
      <c r="BM13" s="107">
        <v>1</v>
      </c>
      <c r="BN13" s="485"/>
      <c r="BO13" s="487"/>
      <c r="BP13" s="112"/>
      <c r="BQ13" s="112"/>
      <c r="BR13" s="112"/>
      <c r="BS13" s="112"/>
      <c r="BT13" s="112"/>
      <c r="BU13" s="112"/>
      <c r="BV13" s="112"/>
      <c r="BW13" s="112"/>
      <c r="BX13" s="112"/>
      <c r="BY13" s="112"/>
      <c r="BZ13" s="112"/>
      <c r="CA13" s="112"/>
      <c r="CB13" s="74" t="str">
        <f t="shared" si="5"/>
        <v/>
      </c>
      <c r="CC13" s="75">
        <f t="shared" si="6"/>
        <v>0</v>
      </c>
      <c r="CD13" s="75">
        <f t="shared" si="7"/>
        <v>0</v>
      </c>
      <c r="CE13" s="73">
        <f>IF(ISERROR(VLOOKUP($CB13,【12月】月集計表!$CB:$CD,2,FALSE))=TRUE,0,VLOOKUP($CB13,【12月】月集計表!$CB:$CD,2,FALSE))</f>
        <v>0</v>
      </c>
      <c r="CF13" s="73">
        <f>IF(ISERROR(VLOOKUP($CB13,【12月】月集計表!$CB:$CD,3,FALSE))=TRUE,0,VLOOKUP($CB13,【12月】月集計表!$CB:$CD,3,FALSE))</f>
        <v>0</v>
      </c>
    </row>
    <row r="14" spans="1:84" ht="16.5" customHeight="1">
      <c r="A14" s="318"/>
      <c r="B14" s="126"/>
      <c r="C14" s="17">
        <v>4</v>
      </c>
      <c r="D14" s="21"/>
      <c r="E14" s="129"/>
      <c r="F14" s="18"/>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66"/>
      <c r="AK14" s="66"/>
      <c r="AL14" s="20">
        <f t="shared" si="1"/>
        <v>0</v>
      </c>
      <c r="AM14" s="20">
        <f t="shared" si="2"/>
        <v>0</v>
      </c>
      <c r="AN14" s="20">
        <f t="shared" si="3"/>
        <v>0</v>
      </c>
      <c r="AO14" s="20">
        <f t="shared" si="4"/>
        <v>0</v>
      </c>
      <c r="AR14" s="354"/>
      <c r="AS14" s="378"/>
      <c r="AT14" s="380"/>
      <c r="AU14" s="361"/>
      <c r="AV14" s="418"/>
      <c r="AW14" s="445"/>
      <c r="AX14" s="447"/>
      <c r="AY14" s="439"/>
      <c r="AZ14" s="421"/>
      <c r="BA14" s="445"/>
      <c r="BB14" s="421"/>
      <c r="BC14" s="437"/>
      <c r="BD14" s="439"/>
      <c r="BE14" s="441"/>
      <c r="BF14" s="441"/>
      <c r="BG14" s="443"/>
      <c r="BI14" s="109">
        <v>0.6</v>
      </c>
      <c r="BJ14" s="110" t="s">
        <v>49</v>
      </c>
      <c r="BK14" s="110">
        <v>0.8</v>
      </c>
      <c r="BL14" s="108" t="s">
        <v>50</v>
      </c>
      <c r="BM14" s="107">
        <v>0.95</v>
      </c>
      <c r="BN14" s="485"/>
      <c r="BO14" s="487"/>
      <c r="BP14" s="112"/>
      <c r="BQ14" s="112"/>
      <c r="BR14" s="112"/>
      <c r="BS14" s="112"/>
      <c r="BT14" s="112"/>
      <c r="BU14" s="112"/>
      <c r="BV14" s="112"/>
      <c r="BW14" s="112"/>
      <c r="BX14" s="112"/>
      <c r="BY14" s="112"/>
      <c r="BZ14" s="112"/>
      <c r="CA14" s="112"/>
      <c r="CB14" s="74" t="str">
        <f t="shared" si="5"/>
        <v/>
      </c>
      <c r="CC14" s="75">
        <f t="shared" si="6"/>
        <v>0</v>
      </c>
      <c r="CD14" s="75">
        <f t="shared" si="7"/>
        <v>0</v>
      </c>
      <c r="CE14" s="73">
        <f>IF(ISERROR(VLOOKUP($CB14,【12月】月集計表!$CB:$CD,2,FALSE))=TRUE,0,VLOOKUP($CB14,【12月】月集計表!$CB:$CD,2,FALSE))</f>
        <v>0</v>
      </c>
      <c r="CF14" s="73">
        <f>IF(ISERROR(VLOOKUP($CB14,【12月】月集計表!$CB:$CD,3,FALSE))=TRUE,0,VLOOKUP($CB14,【12月】月集計表!$CB:$CD,3,FALSE))</f>
        <v>0</v>
      </c>
    </row>
    <row r="15" spans="1:84" ht="16.5" customHeight="1">
      <c r="A15" s="318"/>
      <c r="B15" s="126"/>
      <c r="C15" s="17">
        <v>5</v>
      </c>
      <c r="D15" s="21"/>
      <c r="E15" s="129"/>
      <c r="F15" s="18"/>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66"/>
      <c r="AK15" s="66"/>
      <c r="AL15" s="20">
        <f t="shared" si="1"/>
        <v>0</v>
      </c>
      <c r="AM15" s="20">
        <f t="shared" si="2"/>
        <v>0</v>
      </c>
      <c r="AN15" s="20">
        <f t="shared" si="3"/>
        <v>0</v>
      </c>
      <c r="AO15" s="20">
        <f t="shared" si="4"/>
        <v>0</v>
      </c>
      <c r="AR15" s="354"/>
      <c r="AS15" s="378" t="str">
        <f ca="1">IF(AS13="","",IFERROR(INDEX(INDIRECT("$B$" &amp; AS13+11 &amp;  ":$F$31"),MATCH("TR",INDIRECT("$B$" &amp; AS13+11 &amp; ":$B$31"),0),2),""))</f>
        <v/>
      </c>
      <c r="AT15" s="379"/>
      <c r="AU15" s="381" t="str">
        <f ca="1">IF(AS13="","",IFERROR(INDEX(INDIRECT("$B$" &amp; AS13+11 &amp;  ":$F$31"),MATCH("TR",INDIRECT("$B$" &amp; AS13+11 &amp; ":$B$31"),0),5),""))</f>
        <v/>
      </c>
      <c r="AV15" s="421"/>
      <c r="AW15" s="445">
        <f>IF(90000&lt;=AV15,90000,AV15)</f>
        <v>0</v>
      </c>
      <c r="AX15" s="447"/>
      <c r="AY15" s="439"/>
      <c r="AZ15" s="421"/>
      <c r="BA15" s="445">
        <f>IF(20000&lt;=AZ15,20000,AZ15)</f>
        <v>0</v>
      </c>
      <c r="BB15" s="421"/>
      <c r="BC15" s="437"/>
      <c r="BD15" s="439"/>
      <c r="BE15" s="441"/>
      <c r="BF15" s="441"/>
      <c r="BG15" s="443"/>
      <c r="BI15" s="109">
        <v>0.6</v>
      </c>
      <c r="BJ15" s="110" t="s">
        <v>50</v>
      </c>
      <c r="BK15" s="110"/>
      <c r="BL15" s="108"/>
      <c r="BM15" s="107">
        <v>0.9</v>
      </c>
      <c r="BN15" s="485"/>
      <c r="BO15" s="488"/>
      <c r="BP15" s="112"/>
      <c r="BQ15" s="112"/>
      <c r="BR15" s="112"/>
      <c r="BS15" s="112"/>
      <c r="BT15" s="112"/>
      <c r="BU15" s="112"/>
      <c r="BV15" s="112"/>
      <c r="BW15" s="112"/>
      <c r="BX15" s="112"/>
      <c r="BY15" s="112"/>
      <c r="BZ15" s="112"/>
      <c r="CA15" s="112"/>
      <c r="CB15" s="74" t="str">
        <f t="shared" si="5"/>
        <v/>
      </c>
      <c r="CC15" s="75">
        <f t="shared" si="6"/>
        <v>0</v>
      </c>
      <c r="CD15" s="75">
        <f t="shared" si="7"/>
        <v>0</v>
      </c>
      <c r="CE15" s="73">
        <f>IF(ISERROR(VLOOKUP($CB15,【12月】月集計表!$CB:$CD,2,FALSE))=TRUE,0,VLOOKUP($CB15,【12月】月集計表!$CB:$CD,2,FALSE))</f>
        <v>0</v>
      </c>
      <c r="CF15" s="73">
        <f>IF(ISERROR(VLOOKUP($CB15,【12月】月集計表!$CB:$CD,3,FALSE))=TRUE,0,VLOOKUP($CB15,【12月】月集計表!$CB:$CD,3,FALSE))</f>
        <v>0</v>
      </c>
    </row>
    <row r="16" spans="1:84" ht="16.5" customHeight="1">
      <c r="A16" s="318"/>
      <c r="B16" s="126"/>
      <c r="C16" s="17">
        <v>6</v>
      </c>
      <c r="D16" s="21"/>
      <c r="E16" s="129"/>
      <c r="F16" s="18"/>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66"/>
      <c r="AK16" s="66"/>
      <c r="AL16" s="20">
        <f t="shared" si="1"/>
        <v>0</v>
      </c>
      <c r="AM16" s="20">
        <f t="shared" si="2"/>
        <v>0</v>
      </c>
      <c r="AN16" s="20">
        <f t="shared" si="3"/>
        <v>0</v>
      </c>
      <c r="AO16" s="20">
        <f t="shared" si="4"/>
        <v>0</v>
      </c>
      <c r="AR16" s="354"/>
      <c r="AS16" s="378"/>
      <c r="AT16" s="380"/>
      <c r="AU16" s="361"/>
      <c r="AV16" s="418"/>
      <c r="AW16" s="445"/>
      <c r="AX16" s="447"/>
      <c r="AY16" s="439"/>
      <c r="AZ16" s="421"/>
      <c r="BA16" s="445"/>
      <c r="BB16" s="421"/>
      <c r="BC16" s="437"/>
      <c r="BD16" s="439"/>
      <c r="BE16" s="441"/>
      <c r="BF16" s="441"/>
      <c r="BG16" s="443"/>
      <c r="CB16" s="74" t="str">
        <f t="shared" si="5"/>
        <v/>
      </c>
      <c r="CC16" s="75">
        <f t="shared" si="6"/>
        <v>0</v>
      </c>
      <c r="CD16" s="75">
        <f t="shared" si="7"/>
        <v>0</v>
      </c>
      <c r="CE16" s="73">
        <f>IF(ISERROR(VLOOKUP($CB16,【12月】月集計表!$CB:$CD,2,FALSE))=TRUE,0,VLOOKUP($CB16,【12月】月集計表!$CB:$CD,2,FALSE))</f>
        <v>0</v>
      </c>
      <c r="CF16" s="73">
        <f>IF(ISERROR(VLOOKUP($CB16,【12月】月集計表!$CB:$CD,3,FALSE))=TRUE,0,VLOOKUP($CB16,【12月】月集計表!$CB:$CD,3,FALSE))</f>
        <v>0</v>
      </c>
    </row>
    <row r="17" spans="1:84" ht="16.5" customHeight="1">
      <c r="A17" s="318"/>
      <c r="B17" s="126"/>
      <c r="C17" s="17">
        <v>7</v>
      </c>
      <c r="D17" s="21"/>
      <c r="E17" s="129"/>
      <c r="F17" s="18"/>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66"/>
      <c r="AK17" s="66"/>
      <c r="AL17" s="20">
        <f t="shared" si="1"/>
        <v>0</v>
      </c>
      <c r="AM17" s="20">
        <f t="shared" si="2"/>
        <v>0</v>
      </c>
      <c r="AN17" s="20">
        <f t="shared" si="3"/>
        <v>0</v>
      </c>
      <c r="AO17" s="20">
        <f t="shared" si="4"/>
        <v>0</v>
      </c>
      <c r="AR17" s="354"/>
      <c r="AS17" s="378" t="str">
        <f ca="1">IF(AS15="","",IFERROR(INDEX(INDIRECT("$B$" &amp; AS15+11 &amp;  ":$F$31"),MATCH("TR",INDIRECT("$B$" &amp; AS15+11 &amp; ":$B$31"),0),2),""))</f>
        <v/>
      </c>
      <c r="AT17" s="379"/>
      <c r="AU17" s="381" t="str">
        <f ca="1">IF(AS15="","",IFERROR(INDEX(INDIRECT("$B$" &amp; AS15+11 &amp;  ":$F$31"),MATCH("TR",INDIRECT("$B$" &amp; AS15+11 &amp; ":$B$31"),0),5),""))</f>
        <v/>
      </c>
      <c r="AV17" s="421"/>
      <c r="AW17" s="445">
        <f>IF(90000&lt;=AV17,90000,AV17)</f>
        <v>0</v>
      </c>
      <c r="AX17" s="447"/>
      <c r="AY17" s="439"/>
      <c r="AZ17" s="421"/>
      <c r="BA17" s="445">
        <f>IF(20000&lt;=AZ17,20000,AZ17)</f>
        <v>0</v>
      </c>
      <c r="BB17" s="421"/>
      <c r="BC17" s="437"/>
      <c r="BD17" s="439"/>
      <c r="BE17" s="441"/>
      <c r="BF17" s="441"/>
      <c r="BG17" s="443"/>
      <c r="CB17" s="74" t="str">
        <f t="shared" si="5"/>
        <v/>
      </c>
      <c r="CC17" s="75">
        <f t="shared" si="6"/>
        <v>0</v>
      </c>
      <c r="CD17" s="75">
        <f t="shared" si="7"/>
        <v>0</v>
      </c>
      <c r="CE17" s="73">
        <f>IF(ISERROR(VLOOKUP($CB17,【12月】月集計表!$CB:$CD,2,FALSE))=TRUE,0,VLOOKUP($CB17,【12月】月集計表!$CB:$CD,2,FALSE))</f>
        <v>0</v>
      </c>
      <c r="CF17" s="73">
        <f>IF(ISERROR(VLOOKUP($CB17,【12月】月集計表!$CB:$CD,3,FALSE))=TRUE,0,VLOOKUP($CB17,【12月】月集計表!$CB:$CD,3,FALSE))</f>
        <v>0</v>
      </c>
    </row>
    <row r="18" spans="1:84" ht="16.5" customHeight="1" thickBot="1">
      <c r="A18" s="318"/>
      <c r="B18" s="126"/>
      <c r="C18" s="17">
        <v>8</v>
      </c>
      <c r="D18" s="21"/>
      <c r="E18" s="129"/>
      <c r="F18" s="18"/>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66"/>
      <c r="AK18" s="66"/>
      <c r="AL18" s="20">
        <f t="shared" si="1"/>
        <v>0</v>
      </c>
      <c r="AM18" s="20">
        <f t="shared" si="2"/>
        <v>0</v>
      </c>
      <c r="AN18" s="20">
        <f t="shared" si="3"/>
        <v>0</v>
      </c>
      <c r="AO18" s="20">
        <f t="shared" si="4"/>
        <v>0</v>
      </c>
      <c r="AR18" s="355"/>
      <c r="AS18" s="382"/>
      <c r="AT18" s="383"/>
      <c r="AU18" s="448"/>
      <c r="AV18" s="538"/>
      <c r="AW18" s="450"/>
      <c r="AX18" s="451"/>
      <c r="AY18" s="452"/>
      <c r="AZ18" s="453"/>
      <c r="BA18" s="454"/>
      <c r="BB18" s="453"/>
      <c r="BC18" s="455"/>
      <c r="BD18" s="452"/>
      <c r="BE18" s="456"/>
      <c r="BF18" s="456"/>
      <c r="BG18" s="457"/>
      <c r="CB18" s="74" t="str">
        <f t="shared" si="5"/>
        <v/>
      </c>
      <c r="CC18" s="75">
        <f t="shared" si="6"/>
        <v>0</v>
      </c>
      <c r="CD18" s="75">
        <f t="shared" si="7"/>
        <v>0</v>
      </c>
      <c r="CE18" s="73">
        <f>IF(ISERROR(VLOOKUP($CB18,【12月】月集計表!$CB:$CD,2,FALSE))=TRUE,0,VLOOKUP($CB18,【12月】月集計表!$CB:$CD,2,FALSE))</f>
        <v>0</v>
      </c>
      <c r="CF18" s="73">
        <f>IF(ISERROR(VLOOKUP($CB18,【12月】月集計表!$CB:$CD,3,FALSE))=TRUE,0,VLOOKUP($CB18,【12月】月集計表!$CB:$CD,3,FALSE))</f>
        <v>0</v>
      </c>
    </row>
    <row r="19" spans="1:84" ht="16.5" customHeight="1" thickTop="1">
      <c r="A19" s="318"/>
      <c r="B19" s="126"/>
      <c r="C19" s="17">
        <v>9</v>
      </c>
      <c r="D19" s="21"/>
      <c r="E19" s="129"/>
      <c r="F19" s="18"/>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66"/>
      <c r="AK19" s="66"/>
      <c r="AL19" s="20">
        <f t="shared" si="1"/>
        <v>0</v>
      </c>
      <c r="AM19" s="20">
        <f t="shared" si="2"/>
        <v>0</v>
      </c>
      <c r="AN19" s="20">
        <f t="shared" si="3"/>
        <v>0</v>
      </c>
      <c r="AO19" s="20">
        <f t="shared" si="4"/>
        <v>0</v>
      </c>
      <c r="AR19" s="353" t="s">
        <v>134</v>
      </c>
      <c r="AS19" s="356" t="str">
        <f>IFERROR(INDEX($B$11:$F$31,MATCH("FW1",$B$11:$B$31,0),2),"")</f>
        <v/>
      </c>
      <c r="AT19" s="358"/>
      <c r="AU19" s="532" t="str">
        <f>IFERROR(INDEX($B$11:$F$31,MATCH("FW1",$B$11:$B$31,0),5),"")</f>
        <v/>
      </c>
      <c r="AV19" s="534"/>
      <c r="AW19" s="536">
        <f>IF($BN$12*90000&lt;=AV19,$BN$12*90000,AV19)</f>
        <v>0</v>
      </c>
      <c r="AX19" s="468"/>
      <c r="AY19" s="444">
        <f>IF(10000&lt;=AX19,10000,AX19)</f>
        <v>0</v>
      </c>
      <c r="AZ19" s="417"/>
      <c r="BA19" s="444">
        <f>IF(20000&lt;=AZ19,20000,AZ19)</f>
        <v>0</v>
      </c>
      <c r="BB19" s="458"/>
      <c r="BC19" s="462"/>
      <c r="BD19" s="464"/>
      <c r="BE19" s="462"/>
      <c r="BF19" s="440"/>
      <c r="BG19" s="442"/>
      <c r="CB19" s="74" t="str">
        <f t="shared" si="5"/>
        <v/>
      </c>
      <c r="CC19" s="75">
        <f t="shared" si="6"/>
        <v>0</v>
      </c>
      <c r="CD19" s="75">
        <f t="shared" si="7"/>
        <v>0</v>
      </c>
      <c r="CE19" s="73">
        <f>IF(ISERROR(VLOOKUP($CB19,【12月】月集計表!$CB:$CD,2,FALSE))=TRUE,0,VLOOKUP($CB19,【12月】月集計表!$CB:$CD,2,FALSE))</f>
        <v>0</v>
      </c>
      <c r="CF19" s="73">
        <f>IF(ISERROR(VLOOKUP($CB19,【12月】月集計表!$CB:$CD,3,FALSE))=TRUE,0,VLOOKUP($CB19,【12月】月集計表!$CB:$CD,3,FALSE))</f>
        <v>0</v>
      </c>
    </row>
    <row r="20" spans="1:84" ht="16.5" customHeight="1">
      <c r="A20" s="318"/>
      <c r="B20" s="126"/>
      <c r="C20" s="17">
        <v>10</v>
      </c>
      <c r="D20" s="21"/>
      <c r="E20" s="129"/>
      <c r="F20" s="18"/>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66"/>
      <c r="AK20" s="66"/>
      <c r="AL20" s="20">
        <f t="shared" si="1"/>
        <v>0</v>
      </c>
      <c r="AM20" s="20">
        <f t="shared" si="2"/>
        <v>0</v>
      </c>
      <c r="AN20" s="20">
        <f t="shared" si="3"/>
        <v>0</v>
      </c>
      <c r="AO20" s="20">
        <f t="shared" si="4"/>
        <v>0</v>
      </c>
      <c r="AR20" s="354"/>
      <c r="AS20" s="357"/>
      <c r="AT20" s="359"/>
      <c r="AU20" s="533"/>
      <c r="AV20" s="535"/>
      <c r="AW20" s="537"/>
      <c r="AX20" s="469"/>
      <c r="AY20" s="445"/>
      <c r="AZ20" s="421"/>
      <c r="BA20" s="445"/>
      <c r="BB20" s="460"/>
      <c r="BC20" s="463"/>
      <c r="BD20" s="465"/>
      <c r="BE20" s="463"/>
      <c r="BF20" s="441"/>
      <c r="BG20" s="443"/>
      <c r="CB20" s="74" t="str">
        <f t="shared" si="5"/>
        <v/>
      </c>
      <c r="CC20" s="75">
        <f t="shared" si="6"/>
        <v>0</v>
      </c>
      <c r="CD20" s="75">
        <f t="shared" si="7"/>
        <v>0</v>
      </c>
      <c r="CE20" s="73">
        <f>IF(ISERROR(VLOOKUP($CB20,【12月】月集計表!$CB:$CD,2,FALSE))=TRUE,0,VLOOKUP($CB20,【12月】月集計表!$CB:$CD,2,FALSE))</f>
        <v>0</v>
      </c>
      <c r="CF20" s="73">
        <f>IF(ISERROR(VLOOKUP($CB20,【12月】月集計表!$CB:$CD,3,FALSE))=TRUE,0,VLOOKUP($CB20,【12月】月集計表!$CB:$CD,3,FALSE))</f>
        <v>0</v>
      </c>
    </row>
    <row r="21" spans="1:84" ht="16.5" customHeight="1">
      <c r="A21" s="318"/>
      <c r="B21" s="126"/>
      <c r="C21" s="17">
        <v>11</v>
      </c>
      <c r="D21" s="21"/>
      <c r="E21" s="129"/>
      <c r="F21" s="18"/>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66"/>
      <c r="AK21" s="66"/>
      <c r="AL21" s="20">
        <f t="shared" si="1"/>
        <v>0</v>
      </c>
      <c r="AM21" s="20">
        <f t="shared" si="2"/>
        <v>0</v>
      </c>
      <c r="AN21" s="20">
        <f t="shared" si="3"/>
        <v>0</v>
      </c>
      <c r="AO21" s="20">
        <f t="shared" si="4"/>
        <v>0</v>
      </c>
      <c r="AR21" s="354"/>
      <c r="AS21" s="378" t="str">
        <f ca="1">IF(AS19="","",IFERROR(INDEX(INDIRECT("$B$" &amp; AS19+11 &amp;  ":$F$31"),MATCH("FW1",INDIRECT("$B$" &amp; AS19+11 &amp; ":$B$31"),0),2),""))</f>
        <v/>
      </c>
      <c r="AT21" s="379"/>
      <c r="AU21" s="539" t="str">
        <f ca="1">IF(AS19="","",IFERROR(INDEX(INDIRECT("$B$" &amp; AS19+11 &amp;  ":$F$31"),MATCH("FW1",INDIRECT("$B$" &amp; AS19+11 &amp; ":$B$31"),0),5),""))</f>
        <v/>
      </c>
      <c r="AV21" s="541"/>
      <c r="AW21" s="537">
        <f t="shared" ref="AW21" si="8">IF($BN$12*90000&lt;=AV21,$BN$12*90000,AV21)</f>
        <v>0</v>
      </c>
      <c r="AX21" s="469"/>
      <c r="AY21" s="445">
        <f>IF(10000&lt;=AX21,10000,AX21)</f>
        <v>0</v>
      </c>
      <c r="AZ21" s="421"/>
      <c r="BA21" s="445">
        <f>IF(20000&lt;=AZ21,20000,AZ21)</f>
        <v>0</v>
      </c>
      <c r="BB21" s="460"/>
      <c r="BC21" s="463"/>
      <c r="BD21" s="465"/>
      <c r="BE21" s="463"/>
      <c r="BF21" s="441"/>
      <c r="BG21" s="443"/>
      <c r="CB21" s="74" t="str">
        <f t="shared" si="5"/>
        <v/>
      </c>
      <c r="CC21" s="75">
        <f t="shared" si="6"/>
        <v>0</v>
      </c>
      <c r="CD21" s="75">
        <f t="shared" si="7"/>
        <v>0</v>
      </c>
      <c r="CE21" s="73">
        <f>IF(ISERROR(VLOOKUP($CB21,【12月】月集計表!$CB:$CD,2,FALSE))=TRUE,0,VLOOKUP($CB21,【12月】月集計表!$CB:$CD,2,FALSE))</f>
        <v>0</v>
      </c>
      <c r="CF21" s="73">
        <f>IF(ISERROR(VLOOKUP($CB21,【12月】月集計表!$CB:$CD,3,FALSE))=TRUE,0,VLOOKUP($CB21,【12月】月集計表!$CB:$CD,3,FALSE))</f>
        <v>0</v>
      </c>
    </row>
    <row r="22" spans="1:84" ht="16.5" customHeight="1">
      <c r="A22" s="318"/>
      <c r="B22" s="126"/>
      <c r="C22" s="17">
        <v>12</v>
      </c>
      <c r="D22" s="21"/>
      <c r="E22" s="129"/>
      <c r="F22" s="22"/>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66"/>
      <c r="AK22" s="66"/>
      <c r="AL22" s="20">
        <f t="shared" si="1"/>
        <v>0</v>
      </c>
      <c r="AM22" s="20">
        <f t="shared" si="2"/>
        <v>0</v>
      </c>
      <c r="AN22" s="20">
        <f t="shared" si="3"/>
        <v>0</v>
      </c>
      <c r="AO22" s="20">
        <f t="shared" si="4"/>
        <v>0</v>
      </c>
      <c r="AR22" s="354"/>
      <c r="AS22" s="378"/>
      <c r="AT22" s="380"/>
      <c r="AU22" s="540"/>
      <c r="AV22" s="535"/>
      <c r="AW22" s="537"/>
      <c r="AX22" s="469"/>
      <c r="AY22" s="445"/>
      <c r="AZ22" s="421"/>
      <c r="BA22" s="445"/>
      <c r="BB22" s="460"/>
      <c r="BC22" s="463"/>
      <c r="BD22" s="465"/>
      <c r="BE22" s="463"/>
      <c r="BF22" s="441"/>
      <c r="BG22" s="443"/>
      <c r="CB22" s="74" t="str">
        <f t="shared" si="5"/>
        <v/>
      </c>
      <c r="CC22" s="75">
        <f t="shared" si="6"/>
        <v>0</v>
      </c>
      <c r="CD22" s="75">
        <f t="shared" si="7"/>
        <v>0</v>
      </c>
      <c r="CE22" s="73">
        <f>IF(ISERROR(VLOOKUP($CB22,【12月】月集計表!$CB:$CD,2,FALSE))=TRUE,0,VLOOKUP($CB22,【12月】月集計表!$CB:$CD,2,FALSE))</f>
        <v>0</v>
      </c>
      <c r="CF22" s="73">
        <f>IF(ISERROR(VLOOKUP($CB22,【12月】月集計表!$CB:$CD,3,FALSE))=TRUE,0,VLOOKUP($CB22,【12月】月集計表!$CB:$CD,3,FALSE))</f>
        <v>0</v>
      </c>
    </row>
    <row r="23" spans="1:84" ht="16.5" customHeight="1">
      <c r="A23" s="318"/>
      <c r="B23" s="126"/>
      <c r="C23" s="17">
        <v>13</v>
      </c>
      <c r="D23" s="21"/>
      <c r="E23" s="129"/>
      <c r="F23" s="22"/>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66"/>
      <c r="AK23" s="66"/>
      <c r="AL23" s="20">
        <f t="shared" si="1"/>
        <v>0</v>
      </c>
      <c r="AM23" s="20">
        <f t="shared" si="2"/>
        <v>0</v>
      </c>
      <c r="AN23" s="20">
        <f t="shared" si="3"/>
        <v>0</v>
      </c>
      <c r="AO23" s="20">
        <f t="shared" si="4"/>
        <v>0</v>
      </c>
      <c r="AR23" s="354"/>
      <c r="AS23" s="378" t="str">
        <f ca="1">IF(AS21="","",IFERROR(INDEX(INDIRECT("$B$" &amp; AS21+11 &amp;  ":$F$31"),MATCH("FW1",INDIRECT("$B$" &amp; AS21+11 &amp; ":$B$31"),0),2),""))</f>
        <v/>
      </c>
      <c r="AT23" s="379"/>
      <c r="AU23" s="542" t="str">
        <f ca="1">IF(AS21="","",IFERROR(INDEX(INDIRECT("$B$" &amp; AS21+11 &amp;  ":$F$31"),MATCH("FW1",INDIRECT("$B$" &amp; AS21+11 &amp; ":$B$31"),0),5),""))</f>
        <v/>
      </c>
      <c r="AV23" s="541"/>
      <c r="AW23" s="537">
        <f t="shared" ref="AW23" si="9">IF($BN$12*90000&lt;=AV23,$BN$12*90000,AV23)</f>
        <v>0</v>
      </c>
      <c r="AX23" s="469"/>
      <c r="AY23" s="445">
        <f>IF(10000&lt;=AX23,10000,AX23)</f>
        <v>0</v>
      </c>
      <c r="AZ23" s="421"/>
      <c r="BA23" s="445">
        <f>IF(20000&lt;=AZ23,20000,AZ23)</f>
        <v>0</v>
      </c>
      <c r="BB23" s="460"/>
      <c r="BC23" s="463"/>
      <c r="BD23" s="465"/>
      <c r="BE23" s="463"/>
      <c r="BF23" s="441"/>
      <c r="BG23" s="443"/>
      <c r="CB23" s="74" t="str">
        <f t="shared" si="5"/>
        <v/>
      </c>
      <c r="CC23" s="75">
        <f t="shared" si="6"/>
        <v>0</v>
      </c>
      <c r="CD23" s="75">
        <f t="shared" si="7"/>
        <v>0</v>
      </c>
      <c r="CE23" s="73">
        <f>IF(ISERROR(VLOOKUP($CB23,【12月】月集計表!$CB:$CD,2,FALSE))=TRUE,0,VLOOKUP($CB23,【12月】月集計表!$CB:$CD,2,FALSE))</f>
        <v>0</v>
      </c>
      <c r="CF23" s="73">
        <f>IF(ISERROR(VLOOKUP($CB23,【12月】月集計表!$CB:$CD,3,FALSE))=TRUE,0,VLOOKUP($CB23,【12月】月集計表!$CB:$CD,3,FALSE))</f>
        <v>0</v>
      </c>
    </row>
    <row r="24" spans="1:84" ht="16.5" customHeight="1">
      <c r="A24" s="318"/>
      <c r="B24" s="126"/>
      <c r="C24" s="17">
        <v>14</v>
      </c>
      <c r="D24" s="21"/>
      <c r="E24" s="129"/>
      <c r="F24" s="22"/>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66"/>
      <c r="AK24" s="66"/>
      <c r="AL24" s="20">
        <f t="shared" si="1"/>
        <v>0</v>
      </c>
      <c r="AM24" s="20">
        <f t="shared" si="2"/>
        <v>0</v>
      </c>
      <c r="AN24" s="20">
        <f t="shared" si="3"/>
        <v>0</v>
      </c>
      <c r="AO24" s="20">
        <f t="shared" si="4"/>
        <v>0</v>
      </c>
      <c r="AR24" s="354"/>
      <c r="AS24" s="378"/>
      <c r="AT24" s="380"/>
      <c r="AU24" s="533"/>
      <c r="AV24" s="535"/>
      <c r="AW24" s="537"/>
      <c r="AX24" s="469"/>
      <c r="AY24" s="445"/>
      <c r="AZ24" s="421"/>
      <c r="BA24" s="445"/>
      <c r="BB24" s="460"/>
      <c r="BC24" s="463"/>
      <c r="BD24" s="465"/>
      <c r="BE24" s="463"/>
      <c r="BF24" s="441"/>
      <c r="BG24" s="443"/>
      <c r="CB24" s="74" t="str">
        <f t="shared" si="5"/>
        <v/>
      </c>
      <c r="CC24" s="75">
        <f t="shared" si="6"/>
        <v>0</v>
      </c>
      <c r="CD24" s="75">
        <f t="shared" si="7"/>
        <v>0</v>
      </c>
      <c r="CE24" s="73">
        <f>IF(ISERROR(VLOOKUP($CB24,【12月】月集計表!$CB:$CD,2,FALSE))=TRUE,0,VLOOKUP($CB24,【12月】月集計表!$CB:$CD,2,FALSE))</f>
        <v>0</v>
      </c>
      <c r="CF24" s="73">
        <f>IF(ISERROR(VLOOKUP($CB24,【12月】月集計表!$CB:$CD,3,FALSE))=TRUE,0,VLOOKUP($CB24,【12月】月集計表!$CB:$CD,3,FALSE))</f>
        <v>0</v>
      </c>
    </row>
    <row r="25" spans="1:84" ht="16.5" customHeight="1">
      <c r="A25" s="318"/>
      <c r="B25" s="126"/>
      <c r="C25" s="17">
        <v>15</v>
      </c>
      <c r="D25" s="21"/>
      <c r="E25" s="129"/>
      <c r="F25" s="22"/>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66"/>
      <c r="AK25" s="66"/>
      <c r="AL25" s="20">
        <f t="shared" si="1"/>
        <v>0</v>
      </c>
      <c r="AM25" s="20">
        <f t="shared" si="2"/>
        <v>0</v>
      </c>
      <c r="AN25" s="20">
        <f t="shared" si="3"/>
        <v>0</v>
      </c>
      <c r="AO25" s="20">
        <f t="shared" si="4"/>
        <v>0</v>
      </c>
      <c r="AR25" s="354"/>
      <c r="AS25" s="378" t="str">
        <f ca="1">IF(AS23="","",IFERROR(INDEX(INDIRECT("$B$" &amp; AS23+11 &amp;  ":$F$31"),MATCH("FW1",INDIRECT("$B$" &amp; AS23+11 &amp; ":$B$31"),0),2),""))</f>
        <v/>
      </c>
      <c r="AT25" s="379"/>
      <c r="AU25" s="542" t="str">
        <f ca="1">IF(AS23="","",IFERROR(INDEX(INDIRECT("$B$" &amp; AS23+11 &amp;  ":$F$31"),MATCH("FW1",INDIRECT("$B$" &amp; AS23+11 &amp; ":$B$31"),0),5),""))</f>
        <v/>
      </c>
      <c r="AV25" s="541"/>
      <c r="AW25" s="537">
        <f t="shared" ref="AW25" si="10">IF($BN$12*90000&lt;=AV25,$BN$12*90000,AV25)</f>
        <v>0</v>
      </c>
      <c r="AX25" s="469"/>
      <c r="AY25" s="445">
        <f>IF(10000&lt;=AX25,10000,AX25)</f>
        <v>0</v>
      </c>
      <c r="AZ25" s="421"/>
      <c r="BA25" s="445">
        <f>IF(20000&lt;=AZ25,20000,AZ25)</f>
        <v>0</v>
      </c>
      <c r="BB25" s="460"/>
      <c r="BC25" s="463"/>
      <c r="BD25" s="465"/>
      <c r="BE25" s="463"/>
      <c r="BF25" s="441"/>
      <c r="BG25" s="443"/>
      <c r="CB25" s="74" t="str">
        <f t="shared" si="5"/>
        <v/>
      </c>
      <c r="CC25" s="75">
        <f t="shared" si="6"/>
        <v>0</v>
      </c>
      <c r="CD25" s="75">
        <f t="shared" si="7"/>
        <v>0</v>
      </c>
      <c r="CE25" s="73">
        <f>IF(ISERROR(VLOOKUP($CB25,【12月】月集計表!$CB:$CD,2,FALSE))=TRUE,0,VLOOKUP($CB25,【12月】月集計表!$CB:$CD,2,FALSE))</f>
        <v>0</v>
      </c>
      <c r="CF25" s="73">
        <f>IF(ISERROR(VLOOKUP($CB25,【12月】月集計表!$CB:$CD,3,FALSE))=TRUE,0,VLOOKUP($CB25,【12月】月集計表!$CB:$CD,3,FALSE))</f>
        <v>0</v>
      </c>
    </row>
    <row r="26" spans="1:84" ht="16.5" customHeight="1">
      <c r="A26" s="318"/>
      <c r="B26" s="126"/>
      <c r="C26" s="17">
        <v>16</v>
      </c>
      <c r="D26" s="21"/>
      <c r="E26" s="129"/>
      <c r="F26" s="22"/>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66"/>
      <c r="AK26" s="66"/>
      <c r="AL26" s="20">
        <f t="shared" si="1"/>
        <v>0</v>
      </c>
      <c r="AM26" s="20">
        <f t="shared" si="2"/>
        <v>0</v>
      </c>
      <c r="AN26" s="20">
        <f t="shared" si="3"/>
        <v>0</v>
      </c>
      <c r="AO26" s="20">
        <f t="shared" si="4"/>
        <v>0</v>
      </c>
      <c r="AR26" s="354"/>
      <c r="AS26" s="378"/>
      <c r="AT26" s="380"/>
      <c r="AU26" s="533"/>
      <c r="AV26" s="535"/>
      <c r="AW26" s="537"/>
      <c r="AX26" s="469"/>
      <c r="AY26" s="445"/>
      <c r="AZ26" s="421"/>
      <c r="BA26" s="445"/>
      <c r="BB26" s="460"/>
      <c r="BC26" s="463"/>
      <c r="BD26" s="465"/>
      <c r="BE26" s="463"/>
      <c r="BF26" s="441"/>
      <c r="BG26" s="443"/>
      <c r="CB26" s="74" t="str">
        <f t="shared" si="5"/>
        <v/>
      </c>
      <c r="CC26" s="75">
        <f t="shared" si="6"/>
        <v>0</v>
      </c>
      <c r="CD26" s="75">
        <f t="shared" si="7"/>
        <v>0</v>
      </c>
      <c r="CE26" s="73">
        <f>IF(ISERROR(VLOOKUP($CB26,【12月】月集計表!$CB:$CD,2,FALSE))=TRUE,0,VLOOKUP($CB26,【12月】月集計表!$CB:$CD,2,FALSE))</f>
        <v>0</v>
      </c>
      <c r="CF26" s="73">
        <f>IF(ISERROR(VLOOKUP($CB26,【12月】月集計表!$CB:$CD,3,FALSE))=TRUE,0,VLOOKUP($CB26,【12月】月集計表!$CB:$CD,3,FALSE))</f>
        <v>0</v>
      </c>
    </row>
    <row r="27" spans="1:84" ht="16.5" customHeight="1">
      <c r="A27" s="318"/>
      <c r="B27" s="126"/>
      <c r="C27" s="17">
        <v>17</v>
      </c>
      <c r="D27" s="21"/>
      <c r="E27" s="129"/>
      <c r="F27" s="22"/>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66"/>
      <c r="AK27" s="66"/>
      <c r="AL27" s="20">
        <f t="shared" si="1"/>
        <v>0</v>
      </c>
      <c r="AM27" s="20">
        <f t="shared" si="2"/>
        <v>0</v>
      </c>
      <c r="AN27" s="20">
        <f t="shared" si="3"/>
        <v>0</v>
      </c>
      <c r="AO27" s="20">
        <f t="shared" si="4"/>
        <v>0</v>
      </c>
      <c r="AR27" s="354"/>
      <c r="AS27" s="378" t="str">
        <f ca="1">IF(AS25="","",IFERROR(INDEX(INDIRECT("$B$" &amp; AS25+11 &amp;  ":$F$31"),MATCH("FW1",INDIRECT("$B$" &amp; AS25+11 &amp; ":$B$31"),0),2),""))</f>
        <v/>
      </c>
      <c r="AT27" s="379"/>
      <c r="AU27" s="542" t="str">
        <f ca="1">IF(AS25="","",IFERROR(INDEX(INDIRECT("$B$" &amp; AS25+11 &amp;  ":$F$31"),MATCH("FW1",INDIRECT("$B$" &amp; AS25+11 &amp; ":$B$31"),0),5),""))</f>
        <v/>
      </c>
      <c r="AV27" s="541"/>
      <c r="AW27" s="537">
        <f t="shared" ref="AW27" si="11">IF($BN$12*90000&lt;=AV27,$BN$12*90000,AV27)</f>
        <v>0</v>
      </c>
      <c r="AX27" s="469"/>
      <c r="AY27" s="445">
        <f>IF(10000&lt;=AX27,10000,AX27)</f>
        <v>0</v>
      </c>
      <c r="AZ27" s="421"/>
      <c r="BA27" s="445">
        <f>IF(20000&lt;=AZ27,20000,AZ27)</f>
        <v>0</v>
      </c>
      <c r="BB27" s="460"/>
      <c r="BC27" s="463"/>
      <c r="BD27" s="465"/>
      <c r="BE27" s="463"/>
      <c r="BF27" s="441"/>
      <c r="BG27" s="443"/>
      <c r="CB27" s="74" t="str">
        <f t="shared" si="5"/>
        <v/>
      </c>
      <c r="CC27" s="75">
        <f t="shared" si="6"/>
        <v>0</v>
      </c>
      <c r="CD27" s="75">
        <f t="shared" si="7"/>
        <v>0</v>
      </c>
      <c r="CE27" s="73">
        <f>IF(ISERROR(VLOOKUP($CB27,【12月】月集計表!$CB:$CD,2,FALSE))=TRUE,0,VLOOKUP($CB27,【12月】月集計表!$CB:$CD,2,FALSE))</f>
        <v>0</v>
      </c>
      <c r="CF27" s="73">
        <f>IF(ISERROR(VLOOKUP($CB27,【12月】月集計表!$CB:$CD,3,FALSE))=TRUE,0,VLOOKUP($CB27,【12月】月集計表!$CB:$CD,3,FALSE))</f>
        <v>0</v>
      </c>
    </row>
    <row r="28" spans="1:84" ht="16.5" customHeight="1" thickBot="1">
      <c r="A28" s="318"/>
      <c r="B28" s="126"/>
      <c r="C28" s="17">
        <v>18</v>
      </c>
      <c r="D28" s="21"/>
      <c r="E28" s="129"/>
      <c r="F28" s="22"/>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66"/>
      <c r="AK28" s="66"/>
      <c r="AL28" s="20">
        <f t="shared" si="1"/>
        <v>0</v>
      </c>
      <c r="AM28" s="20">
        <f t="shared" si="2"/>
        <v>0</v>
      </c>
      <c r="AN28" s="20">
        <f t="shared" si="3"/>
        <v>0</v>
      </c>
      <c r="AO28" s="20">
        <f t="shared" si="4"/>
        <v>0</v>
      </c>
      <c r="AR28" s="355"/>
      <c r="AS28" s="382"/>
      <c r="AT28" s="383"/>
      <c r="AU28" s="546"/>
      <c r="AV28" s="547"/>
      <c r="AW28" s="548"/>
      <c r="AX28" s="471"/>
      <c r="AY28" s="454"/>
      <c r="AZ28" s="453"/>
      <c r="BA28" s="454"/>
      <c r="BB28" s="472"/>
      <c r="BC28" s="473"/>
      <c r="BD28" s="474"/>
      <c r="BE28" s="473"/>
      <c r="BF28" s="456"/>
      <c r="BG28" s="457"/>
      <c r="CB28" s="74" t="str">
        <f t="shared" si="5"/>
        <v/>
      </c>
      <c r="CC28" s="75">
        <f t="shared" si="6"/>
        <v>0</v>
      </c>
      <c r="CD28" s="75">
        <f t="shared" si="7"/>
        <v>0</v>
      </c>
      <c r="CE28" s="73">
        <f>IF(ISERROR(VLOOKUP($CB28,【12月】月集計表!$CB:$CD,2,FALSE))=TRUE,0,VLOOKUP($CB28,【12月】月集計表!$CB:$CD,2,FALSE))</f>
        <v>0</v>
      </c>
      <c r="CF28" s="73">
        <f>IF(ISERROR(VLOOKUP($CB28,【12月】月集計表!$CB:$CD,3,FALSE))=TRUE,0,VLOOKUP($CB28,【12月】月集計表!$CB:$CD,3,FALSE))</f>
        <v>0</v>
      </c>
    </row>
    <row r="29" spans="1:84" ht="16.5" customHeight="1">
      <c r="A29" s="318"/>
      <c r="B29" s="126"/>
      <c r="C29" s="17">
        <v>19</v>
      </c>
      <c r="D29" s="21"/>
      <c r="E29" s="129"/>
      <c r="F29" s="22"/>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66"/>
      <c r="AK29" s="66"/>
      <c r="AL29" s="20">
        <f t="shared" si="1"/>
        <v>0</v>
      </c>
      <c r="AM29" s="20">
        <f t="shared" si="2"/>
        <v>0</v>
      </c>
      <c r="AN29" s="20">
        <f t="shared" si="3"/>
        <v>0</v>
      </c>
      <c r="AO29" s="20">
        <f t="shared" si="4"/>
        <v>0</v>
      </c>
      <c r="AR29" s="353" t="s">
        <v>135</v>
      </c>
      <c r="AS29" s="356" t="str">
        <f>IFERROR(INDEX($B$11:$F$31,MATCH("FW2",$B$11:$B$31,0),2),"")</f>
        <v/>
      </c>
      <c r="AT29" s="358"/>
      <c r="AU29" s="532" t="str">
        <f>IFERROR(INDEX($B$11:$F$31,MATCH("FW2",$B$11:$B$31,0),5),"")</f>
        <v/>
      </c>
      <c r="AV29" s="545"/>
      <c r="AW29" s="544">
        <f>IF(90000&lt;=AV29,90000,AV29)</f>
        <v>0</v>
      </c>
      <c r="AX29" s="417"/>
      <c r="AY29" s="444">
        <f>IF(10000&lt;=AX29,10000,AX29)</f>
        <v>0</v>
      </c>
      <c r="AZ29" s="446"/>
      <c r="BA29" s="438"/>
      <c r="BB29" s="446"/>
      <c r="BC29" s="475"/>
      <c r="BD29" s="477"/>
      <c r="BE29" s="462"/>
      <c r="BF29" s="440"/>
      <c r="BG29" s="442"/>
      <c r="CB29" s="74" t="str">
        <f t="shared" si="5"/>
        <v/>
      </c>
      <c r="CC29" s="75">
        <f t="shared" si="6"/>
        <v>0</v>
      </c>
      <c r="CD29" s="75">
        <f t="shared" si="7"/>
        <v>0</v>
      </c>
      <c r="CE29" s="73">
        <f>IF(ISERROR(VLOOKUP($CB29,【12月】月集計表!$CB:$CD,2,FALSE))=TRUE,0,VLOOKUP($CB29,【12月】月集計表!$CB:$CD,2,FALSE))</f>
        <v>0</v>
      </c>
      <c r="CF29" s="73">
        <f>IF(ISERROR(VLOOKUP($CB29,【12月】月集計表!$CB:$CD,3,FALSE))=TRUE,0,VLOOKUP($CB29,【12月】月集計表!$CB:$CD,3,FALSE))</f>
        <v>0</v>
      </c>
    </row>
    <row r="30" spans="1:84" ht="16.5" customHeight="1" thickBot="1">
      <c r="A30" s="318"/>
      <c r="B30" s="127"/>
      <c r="C30" s="17">
        <v>20</v>
      </c>
      <c r="D30" s="59"/>
      <c r="E30" s="130"/>
      <c r="F30" s="23"/>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67"/>
      <c r="AK30" s="67"/>
      <c r="AL30" s="25">
        <f>COUNTA(G30:AK30)-COUNTIF(G30:AK30,"集")-COUNTIF(G30:AK30,"休")-COUNTIF(G30:AK30,"外")</f>
        <v>0</v>
      </c>
      <c r="AM30" s="25">
        <f t="shared" si="2"/>
        <v>0</v>
      </c>
      <c r="AN30" s="25">
        <f t="shared" si="3"/>
        <v>0</v>
      </c>
      <c r="AO30" s="25">
        <f t="shared" si="4"/>
        <v>0</v>
      </c>
      <c r="AR30" s="354"/>
      <c r="AS30" s="357"/>
      <c r="AT30" s="359"/>
      <c r="AU30" s="533"/>
      <c r="AV30" s="535"/>
      <c r="AW30" s="543"/>
      <c r="AX30" s="421"/>
      <c r="AY30" s="445"/>
      <c r="AZ30" s="447"/>
      <c r="BA30" s="439"/>
      <c r="BB30" s="447"/>
      <c r="BC30" s="476"/>
      <c r="BD30" s="478"/>
      <c r="BE30" s="463"/>
      <c r="BF30" s="441"/>
      <c r="BG30" s="443"/>
      <c r="CB30" s="74" t="str">
        <f t="shared" si="5"/>
        <v/>
      </c>
      <c r="CC30" s="75">
        <f t="shared" si="6"/>
        <v>0</v>
      </c>
      <c r="CD30" s="75">
        <f t="shared" si="7"/>
        <v>0</v>
      </c>
      <c r="CE30" s="73">
        <f>IF(ISERROR(VLOOKUP($CB30,【12月】月集計表!$CB:$CD,2,FALSE))=TRUE,0,VLOOKUP($CB30,【12月】月集計表!$CB:$CD,2,FALSE))</f>
        <v>0</v>
      </c>
      <c r="CF30" s="73">
        <f>IF(ISERROR(VLOOKUP($CB30,【12月】月集計表!$CB:$CD,3,FALSE))=TRUE,0,VLOOKUP($CB30,【12月】月集計表!$CB:$CD,3,FALSE))</f>
        <v>0</v>
      </c>
    </row>
    <row r="31" spans="1:84" ht="16.5" customHeight="1" thickBot="1">
      <c r="A31" s="384"/>
      <c r="B31" s="303" t="s">
        <v>32</v>
      </c>
      <c r="C31" s="304"/>
      <c r="D31" s="304"/>
      <c r="E31" s="304"/>
      <c r="F31" s="305"/>
      <c r="G31" s="26">
        <f>COUNTA(G11:G30)-COUNTIF(G11:G30,"外")-COUNTIF(G11:G30,"休")-COUNTIF(G11:G30,"集")</f>
        <v>0</v>
      </c>
      <c r="H31" s="26">
        <f t="shared" ref="H31:AK31" si="12">COUNTA(H11:H30)-COUNTIF(H11:H30,"外")-COUNTIF(H11:H30,"休")-COUNTIF(H11:H30,"集")</f>
        <v>0</v>
      </c>
      <c r="I31" s="26">
        <f t="shared" si="12"/>
        <v>0</v>
      </c>
      <c r="J31" s="26">
        <f t="shared" si="12"/>
        <v>0</v>
      </c>
      <c r="K31" s="26">
        <f t="shared" si="12"/>
        <v>0</v>
      </c>
      <c r="L31" s="26">
        <f t="shared" si="12"/>
        <v>0</v>
      </c>
      <c r="M31" s="26">
        <f t="shared" si="12"/>
        <v>0</v>
      </c>
      <c r="N31" s="26">
        <f t="shared" si="12"/>
        <v>0</v>
      </c>
      <c r="O31" s="26">
        <f t="shared" si="12"/>
        <v>0</v>
      </c>
      <c r="P31" s="27">
        <f t="shared" si="12"/>
        <v>0</v>
      </c>
      <c r="Q31" s="27">
        <f t="shared" si="12"/>
        <v>0</v>
      </c>
      <c r="R31" s="27">
        <f t="shared" si="12"/>
        <v>0</v>
      </c>
      <c r="S31" s="27">
        <f t="shared" si="12"/>
        <v>0</v>
      </c>
      <c r="T31" s="27">
        <f t="shared" si="12"/>
        <v>0</v>
      </c>
      <c r="U31" s="27">
        <f t="shared" si="12"/>
        <v>0</v>
      </c>
      <c r="V31" s="27">
        <f t="shared" si="12"/>
        <v>0</v>
      </c>
      <c r="W31" s="27">
        <f t="shared" si="12"/>
        <v>0</v>
      </c>
      <c r="X31" s="27">
        <f t="shared" si="12"/>
        <v>0</v>
      </c>
      <c r="Y31" s="27">
        <f t="shared" si="12"/>
        <v>0</v>
      </c>
      <c r="Z31" s="27">
        <f t="shared" si="12"/>
        <v>0</v>
      </c>
      <c r="AA31" s="27">
        <f t="shared" si="12"/>
        <v>0</v>
      </c>
      <c r="AB31" s="27">
        <f t="shared" si="12"/>
        <v>0</v>
      </c>
      <c r="AC31" s="27">
        <f t="shared" si="12"/>
        <v>0</v>
      </c>
      <c r="AD31" s="27">
        <f t="shared" si="12"/>
        <v>0</v>
      </c>
      <c r="AE31" s="27">
        <f t="shared" si="12"/>
        <v>0</v>
      </c>
      <c r="AF31" s="27">
        <f t="shared" si="12"/>
        <v>0</v>
      </c>
      <c r="AG31" s="27">
        <f t="shared" si="12"/>
        <v>0</v>
      </c>
      <c r="AH31" s="27">
        <f t="shared" si="12"/>
        <v>0</v>
      </c>
      <c r="AI31" s="28">
        <f t="shared" si="12"/>
        <v>0</v>
      </c>
      <c r="AJ31" s="68">
        <f t="shared" si="12"/>
        <v>0</v>
      </c>
      <c r="AK31" s="68">
        <f t="shared" si="12"/>
        <v>0</v>
      </c>
      <c r="AL31" s="71"/>
      <c r="AR31" s="354"/>
      <c r="AS31" s="378" t="str">
        <f ca="1">IF(AS29="","",IFERROR(INDEX(INDIRECT("$B$" &amp; AS29+11 &amp;  ":$F$31"),MATCH("FW2",INDIRECT("$B$" &amp; AS29+11 &amp; ":$B$31"),0),2),""))</f>
        <v/>
      </c>
      <c r="AT31" s="379"/>
      <c r="AU31" s="539" t="str">
        <f ca="1">IF(AS29="","",IFERROR(INDEX(INDIRECT("$B$" &amp; AS29+11 &amp;  ":$F$31"),MATCH("FW2",INDIRECT("$B$" &amp; AS29+11 &amp; ":$B$31"),0),5),""))</f>
        <v/>
      </c>
      <c r="AV31" s="541"/>
      <c r="AW31" s="543">
        <f>IF(90000&lt;=AV31,90000,AV31)</f>
        <v>0</v>
      </c>
      <c r="AX31" s="421"/>
      <c r="AY31" s="445">
        <f>IF(10000&lt;=AX31,10000,AX31)</f>
        <v>0</v>
      </c>
      <c r="AZ31" s="447"/>
      <c r="BA31" s="439"/>
      <c r="BB31" s="447"/>
      <c r="BC31" s="476"/>
      <c r="BD31" s="478"/>
      <c r="BE31" s="463"/>
      <c r="BF31" s="441"/>
      <c r="BG31" s="443"/>
    </row>
    <row r="32" spans="1:84" ht="18" customHeight="1" thickBot="1">
      <c r="A32" s="306" t="s">
        <v>33</v>
      </c>
      <c r="B32" s="304"/>
      <c r="C32" s="304"/>
      <c r="D32" s="304"/>
      <c r="E32" s="304"/>
      <c r="F32" s="305"/>
      <c r="G32" s="29">
        <f>IF(AND(G50&gt;=3,G31&gt;=5),1,0)+IF(AND(G50&gt;=2,G31&gt;=3),1,0)+IF(AND(G50&gt;=1,G31&gt;=1),1,0)</f>
        <v>0</v>
      </c>
      <c r="H32" s="29">
        <f t="shared" ref="H32:AK32" si="13">IF(AND(H50&gt;=3,H31&gt;=5),1,0)+IF(AND(H50&gt;=2,H31&gt;=3),1,0)++IF(AND(H50&gt;=1,H31&gt;=1),1,0)</f>
        <v>0</v>
      </c>
      <c r="I32" s="29">
        <f t="shared" si="13"/>
        <v>0</v>
      </c>
      <c r="J32" s="29">
        <f t="shared" si="13"/>
        <v>0</v>
      </c>
      <c r="K32" s="29">
        <f t="shared" si="13"/>
        <v>0</v>
      </c>
      <c r="L32" s="29">
        <f t="shared" si="13"/>
        <v>0</v>
      </c>
      <c r="M32" s="29">
        <f t="shared" si="13"/>
        <v>0</v>
      </c>
      <c r="N32" s="29">
        <f t="shared" si="13"/>
        <v>0</v>
      </c>
      <c r="O32" s="29">
        <f t="shared" si="13"/>
        <v>0</v>
      </c>
      <c r="P32" s="28">
        <f t="shared" si="13"/>
        <v>0</v>
      </c>
      <c r="Q32" s="28">
        <f t="shared" si="13"/>
        <v>0</v>
      </c>
      <c r="R32" s="28">
        <f t="shared" si="13"/>
        <v>0</v>
      </c>
      <c r="S32" s="28">
        <f t="shared" si="13"/>
        <v>0</v>
      </c>
      <c r="T32" s="28">
        <f t="shared" si="13"/>
        <v>0</v>
      </c>
      <c r="U32" s="28">
        <f t="shared" si="13"/>
        <v>0</v>
      </c>
      <c r="V32" s="28">
        <f t="shared" si="13"/>
        <v>0</v>
      </c>
      <c r="W32" s="28">
        <f t="shared" si="13"/>
        <v>0</v>
      </c>
      <c r="X32" s="28">
        <f t="shared" si="13"/>
        <v>0</v>
      </c>
      <c r="Y32" s="28">
        <f t="shared" si="13"/>
        <v>0</v>
      </c>
      <c r="Z32" s="28">
        <f t="shared" si="13"/>
        <v>0</v>
      </c>
      <c r="AA32" s="28">
        <f t="shared" si="13"/>
        <v>0</v>
      </c>
      <c r="AB32" s="28">
        <f t="shared" si="13"/>
        <v>0</v>
      </c>
      <c r="AC32" s="28">
        <f t="shared" si="13"/>
        <v>0</v>
      </c>
      <c r="AD32" s="28">
        <f t="shared" si="13"/>
        <v>0</v>
      </c>
      <c r="AE32" s="28">
        <f t="shared" si="13"/>
        <v>0</v>
      </c>
      <c r="AF32" s="28">
        <f t="shared" si="13"/>
        <v>0</v>
      </c>
      <c r="AG32" s="28">
        <f t="shared" si="13"/>
        <v>0</v>
      </c>
      <c r="AH32" s="28">
        <f t="shared" si="13"/>
        <v>0</v>
      </c>
      <c r="AI32" s="28">
        <f t="shared" si="13"/>
        <v>0</v>
      </c>
      <c r="AJ32" s="68">
        <f t="shared" si="13"/>
        <v>0</v>
      </c>
      <c r="AK32" s="68">
        <f t="shared" si="13"/>
        <v>0</v>
      </c>
      <c r="AL32" s="71"/>
      <c r="AP32" s="10"/>
      <c r="AQ32" s="10"/>
      <c r="AR32" s="354"/>
      <c r="AS32" s="378"/>
      <c r="AT32" s="380"/>
      <c r="AU32" s="540"/>
      <c r="AV32" s="535"/>
      <c r="AW32" s="543"/>
      <c r="AX32" s="421"/>
      <c r="AY32" s="445"/>
      <c r="AZ32" s="447"/>
      <c r="BA32" s="439"/>
      <c r="BB32" s="447"/>
      <c r="BC32" s="476"/>
      <c r="BD32" s="478"/>
      <c r="BE32" s="463"/>
      <c r="BF32" s="441"/>
      <c r="BG32" s="443"/>
    </row>
    <row r="33" spans="1:84" ht="16.5" customHeight="1" thickBot="1">
      <c r="A33" s="306" t="s">
        <v>34</v>
      </c>
      <c r="B33" s="304"/>
      <c r="C33" s="304"/>
      <c r="D33" s="304"/>
      <c r="E33" s="304"/>
      <c r="F33" s="305"/>
      <c r="G33" s="30"/>
      <c r="H33" s="30"/>
      <c r="I33" s="30"/>
      <c r="J33" s="30"/>
      <c r="K33" s="30"/>
      <c r="L33" s="30"/>
      <c r="M33" s="30"/>
      <c r="N33" s="30"/>
      <c r="O33" s="30"/>
      <c r="P33" s="31"/>
      <c r="Q33" s="31"/>
      <c r="R33" s="31"/>
      <c r="S33" s="31"/>
      <c r="T33" s="31"/>
      <c r="U33" s="31"/>
      <c r="V33" s="31"/>
      <c r="W33" s="31"/>
      <c r="X33" s="31"/>
      <c r="Y33" s="31"/>
      <c r="Z33" s="31"/>
      <c r="AA33" s="31"/>
      <c r="AB33" s="31"/>
      <c r="AC33" s="31"/>
      <c r="AD33" s="31"/>
      <c r="AE33" s="31"/>
      <c r="AF33" s="31"/>
      <c r="AG33" s="31"/>
      <c r="AH33" s="31"/>
      <c r="AI33" s="31"/>
      <c r="AJ33" s="69"/>
      <c r="AK33" s="69"/>
      <c r="AL33" s="71"/>
      <c r="AP33" s="10"/>
      <c r="AQ33" s="10"/>
      <c r="AR33" s="354"/>
      <c r="AS33" s="378" t="str">
        <f ca="1">IF(AS31="","",IFERROR(INDEX(INDIRECT("$B$" &amp; AS31+11 &amp;  ":$F$31"),MATCH("FW2",INDIRECT("$B$" &amp; AS31+11 &amp; ":$B$31"),0),2),""))</f>
        <v/>
      </c>
      <c r="AT33" s="379"/>
      <c r="AU33" s="542" t="str">
        <f ca="1">IF(AS31="","",IFERROR(INDEX(INDIRECT("$B$" &amp; AS31+11 &amp;  ":$F$31"),MATCH("FW2",INDIRECT("$B$" &amp; AS31+11 &amp; ":$B$31"),0),5),""))</f>
        <v/>
      </c>
      <c r="AV33" s="541"/>
      <c r="AW33" s="543">
        <f>IF(90000&lt;=AV33,90000,AV33)</f>
        <v>0</v>
      </c>
      <c r="AX33" s="421"/>
      <c r="AY33" s="445">
        <f>IF(10000&lt;=AX33,10000,AX33)</f>
        <v>0</v>
      </c>
      <c r="AZ33" s="447"/>
      <c r="BA33" s="439"/>
      <c r="BB33" s="447"/>
      <c r="BC33" s="476"/>
      <c r="BD33" s="478"/>
      <c r="BE33" s="463"/>
      <c r="BF33" s="441"/>
      <c r="BG33" s="443"/>
    </row>
    <row r="34" spans="1:84" ht="16.5" customHeight="1" thickBot="1">
      <c r="AO34" s="32"/>
      <c r="AP34" s="10"/>
      <c r="AQ34" s="10"/>
      <c r="AR34" s="354"/>
      <c r="AS34" s="378"/>
      <c r="AT34" s="380"/>
      <c r="AU34" s="533"/>
      <c r="AV34" s="535"/>
      <c r="AW34" s="543"/>
      <c r="AX34" s="421"/>
      <c r="AY34" s="445"/>
      <c r="AZ34" s="447"/>
      <c r="BA34" s="439"/>
      <c r="BB34" s="447"/>
      <c r="BC34" s="476"/>
      <c r="BD34" s="478"/>
      <c r="BE34" s="463"/>
      <c r="BF34" s="441"/>
      <c r="BG34" s="443"/>
      <c r="CB34" s="4"/>
      <c r="CC34" s="4"/>
      <c r="CD34" s="4"/>
      <c r="CE34" s="4"/>
      <c r="CF34" s="4"/>
    </row>
    <row r="35" spans="1:84" ht="20.100000000000001" customHeight="1">
      <c r="A35" s="362" t="s">
        <v>4</v>
      </c>
      <c r="B35" s="363"/>
      <c r="C35" s="366" t="s">
        <v>5</v>
      </c>
      <c r="D35" s="367"/>
      <c r="E35" s="301" t="s">
        <v>110</v>
      </c>
      <c r="F35" s="370" t="s">
        <v>7</v>
      </c>
      <c r="G35" s="372" t="s">
        <v>35</v>
      </c>
      <c r="H35" s="373"/>
      <c r="I35" s="373"/>
      <c r="J35" s="373"/>
      <c r="K35" s="373"/>
      <c r="L35" s="373"/>
      <c r="M35" s="373"/>
      <c r="N35" s="373"/>
      <c r="O35" s="373"/>
      <c r="P35" s="373"/>
      <c r="Q35" s="373"/>
      <c r="R35" s="373"/>
      <c r="S35" s="373"/>
      <c r="T35" s="373"/>
      <c r="U35" s="373"/>
      <c r="V35" s="373"/>
      <c r="W35" s="373"/>
      <c r="X35" s="373"/>
      <c r="Y35" s="373"/>
      <c r="Z35" s="373"/>
      <c r="AA35" s="373"/>
      <c r="AB35" s="373"/>
      <c r="AC35" s="373"/>
      <c r="AD35" s="373"/>
      <c r="AE35" s="373"/>
      <c r="AF35" s="373"/>
      <c r="AG35" s="373"/>
      <c r="AH35" s="373"/>
      <c r="AI35" s="373"/>
      <c r="AJ35" s="373"/>
      <c r="AK35" s="374"/>
      <c r="AL35" s="33" t="s">
        <v>36</v>
      </c>
      <c r="AM35" s="34" t="s">
        <v>37</v>
      </c>
      <c r="AN35" s="34" t="s">
        <v>38</v>
      </c>
      <c r="AO35" s="35" t="s">
        <v>39</v>
      </c>
      <c r="AR35" s="354"/>
      <c r="AS35" s="378" t="str">
        <f ca="1">IF(AS33="","",IFERROR(INDEX(INDIRECT("$B$" &amp; AS33+11 &amp;  ":$F$31"),MATCH("FW2",INDIRECT("$B$" &amp; AS33+11 &amp; ":$B$31"),0),2),""))</f>
        <v/>
      </c>
      <c r="AT35" s="379"/>
      <c r="AU35" s="542" t="str">
        <f ca="1">IF(AS33="","",IFERROR(INDEX(INDIRECT("$B$" &amp; AS33+11 &amp;  ":$F$31"),MATCH("FW2",INDIRECT("$B$" &amp; AS33+11 &amp; ":$B$31"),0),5),""))</f>
        <v/>
      </c>
      <c r="AV35" s="541"/>
      <c r="AW35" s="543">
        <f>IF(90000&lt;=AV35,90000,AV35)</f>
        <v>0</v>
      </c>
      <c r="AX35" s="421"/>
      <c r="AY35" s="445">
        <f>IF(10000&lt;=AX35,10000,AX35)</f>
        <v>0</v>
      </c>
      <c r="AZ35" s="447"/>
      <c r="BA35" s="439"/>
      <c r="BB35" s="447"/>
      <c r="BC35" s="476"/>
      <c r="BD35" s="478"/>
      <c r="BE35" s="463"/>
      <c r="BF35" s="441"/>
      <c r="BG35" s="443"/>
      <c r="CB35" s="4"/>
      <c r="CC35" s="4"/>
      <c r="CD35" s="4"/>
      <c r="CE35" s="4"/>
      <c r="CF35" s="4"/>
    </row>
    <row r="36" spans="1:84" ht="20.100000000000001" customHeight="1">
      <c r="A36" s="364"/>
      <c r="B36" s="365"/>
      <c r="C36" s="368"/>
      <c r="D36" s="369"/>
      <c r="E36" s="302"/>
      <c r="F36" s="371"/>
      <c r="G36" s="36">
        <f>日付!B12</f>
        <v>46023</v>
      </c>
      <c r="H36" s="36">
        <f>日付!C12</f>
        <v>46024</v>
      </c>
      <c r="I36" s="36">
        <f>日付!D12</f>
        <v>46025</v>
      </c>
      <c r="J36" s="36">
        <f>日付!E12</f>
        <v>46026</v>
      </c>
      <c r="K36" s="36">
        <f>日付!F12</f>
        <v>46027</v>
      </c>
      <c r="L36" s="36">
        <f>日付!G12</f>
        <v>46028</v>
      </c>
      <c r="M36" s="36">
        <f>日付!H12</f>
        <v>46029</v>
      </c>
      <c r="N36" s="36">
        <f>日付!I12</f>
        <v>46030</v>
      </c>
      <c r="O36" s="36">
        <f>日付!J12</f>
        <v>46031</v>
      </c>
      <c r="P36" s="36">
        <f>日付!K12</f>
        <v>46032</v>
      </c>
      <c r="Q36" s="36">
        <f>日付!L12</f>
        <v>46033</v>
      </c>
      <c r="R36" s="36">
        <f>日付!M12</f>
        <v>46034</v>
      </c>
      <c r="S36" s="36">
        <f>日付!N12</f>
        <v>46035</v>
      </c>
      <c r="T36" s="36">
        <f>日付!O12</f>
        <v>46036</v>
      </c>
      <c r="U36" s="36">
        <f>日付!P12</f>
        <v>46037</v>
      </c>
      <c r="V36" s="36">
        <f>日付!Q12</f>
        <v>46038</v>
      </c>
      <c r="W36" s="36">
        <f>日付!R12</f>
        <v>46039</v>
      </c>
      <c r="X36" s="36">
        <f>日付!S12</f>
        <v>46040</v>
      </c>
      <c r="Y36" s="36">
        <f>日付!T12</f>
        <v>46041</v>
      </c>
      <c r="Z36" s="36">
        <f>日付!U12</f>
        <v>46042</v>
      </c>
      <c r="AA36" s="36">
        <f>日付!V12</f>
        <v>46043</v>
      </c>
      <c r="AB36" s="36">
        <f>日付!W12</f>
        <v>46044</v>
      </c>
      <c r="AC36" s="36">
        <f>日付!X12</f>
        <v>46045</v>
      </c>
      <c r="AD36" s="36">
        <f>日付!Y12</f>
        <v>46046</v>
      </c>
      <c r="AE36" s="36">
        <f>日付!Z12</f>
        <v>46047</v>
      </c>
      <c r="AF36" s="36">
        <f>日付!AA12</f>
        <v>46048</v>
      </c>
      <c r="AG36" s="36">
        <f>日付!AB12</f>
        <v>46049</v>
      </c>
      <c r="AH36" s="36">
        <f>日付!AC12</f>
        <v>46050</v>
      </c>
      <c r="AI36" s="36">
        <f>日付!AD12</f>
        <v>46051</v>
      </c>
      <c r="AJ36" s="36">
        <f>日付!AE12</f>
        <v>46052</v>
      </c>
      <c r="AK36" s="36">
        <f>日付!AF12</f>
        <v>46053</v>
      </c>
      <c r="AL36" s="375" t="s">
        <v>40</v>
      </c>
      <c r="AM36" s="307" t="s">
        <v>41</v>
      </c>
      <c r="AN36" s="310">
        <f>COUNTIF($G$32:$AK$32,1)+COUNTIF($G$32:$AK$32,2)+COUNTIF($G$32:$AK$32,3)</f>
        <v>0</v>
      </c>
      <c r="AO36" s="313">
        <f>AN36+【12月】月集計表!AO36</f>
        <v>0</v>
      </c>
      <c r="AR36" s="354"/>
      <c r="AS36" s="378"/>
      <c r="AT36" s="380"/>
      <c r="AU36" s="533"/>
      <c r="AV36" s="535"/>
      <c r="AW36" s="543"/>
      <c r="AX36" s="421"/>
      <c r="AY36" s="445"/>
      <c r="AZ36" s="447"/>
      <c r="BA36" s="439"/>
      <c r="BB36" s="447"/>
      <c r="BC36" s="476"/>
      <c r="BD36" s="478"/>
      <c r="BE36" s="463"/>
      <c r="BF36" s="441"/>
      <c r="BG36" s="443"/>
      <c r="CB36" s="4"/>
      <c r="CC36" s="4"/>
      <c r="CD36" s="4"/>
      <c r="CE36" s="4"/>
      <c r="CF36" s="4"/>
    </row>
    <row r="37" spans="1:84" ht="16.5" customHeight="1">
      <c r="A37" s="316" t="s">
        <v>42</v>
      </c>
      <c r="B37" s="317"/>
      <c r="C37" s="322">
        <v>1</v>
      </c>
      <c r="D37" s="323"/>
      <c r="E37" s="60"/>
      <c r="F37" s="37"/>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76"/>
      <c r="AM37" s="308"/>
      <c r="AN37" s="311"/>
      <c r="AO37" s="314"/>
      <c r="AR37" s="354"/>
      <c r="AS37" s="378" t="str">
        <f ca="1">IF(AS35="","",IFERROR(INDEX(INDIRECT("$B$" &amp; AS35+11 &amp;  ":$F$31"),MATCH("FW2",INDIRECT("$B$" &amp; AS35+11 &amp; ":$B$31"),0),2),""))</f>
        <v/>
      </c>
      <c r="AT37" s="379"/>
      <c r="AU37" s="542" t="str">
        <f ca="1">IF(AS35="","",IFERROR(INDEX(INDIRECT("$B$" &amp; AS35+11 &amp;  ":$F$31"),MATCH("FW2",INDIRECT("$B$" &amp; AS35+11 &amp; ":$B$31"),0),5),""))</f>
        <v/>
      </c>
      <c r="AV37" s="541"/>
      <c r="AW37" s="543">
        <f>IF(90000&lt;=AV37,90000,AV37)</f>
        <v>0</v>
      </c>
      <c r="AX37" s="421"/>
      <c r="AY37" s="445">
        <f>IF(10000&lt;=AX37,10000,AX37)</f>
        <v>0</v>
      </c>
      <c r="AZ37" s="447"/>
      <c r="BA37" s="439"/>
      <c r="BB37" s="447"/>
      <c r="BC37" s="476"/>
      <c r="BD37" s="478"/>
      <c r="BE37" s="463"/>
      <c r="BF37" s="441"/>
      <c r="BG37" s="443"/>
      <c r="CB37" s="4"/>
      <c r="CC37" s="4"/>
      <c r="CD37" s="4"/>
      <c r="CE37" s="4"/>
      <c r="CF37" s="4"/>
    </row>
    <row r="38" spans="1:84" ht="16.5" customHeight="1" thickBot="1">
      <c r="A38" s="318"/>
      <c r="B38" s="319"/>
      <c r="C38" s="324">
        <v>2</v>
      </c>
      <c r="D38" s="325"/>
      <c r="E38" s="61"/>
      <c r="F38" s="18"/>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76"/>
      <c r="AM38" s="309"/>
      <c r="AN38" s="312"/>
      <c r="AO38" s="315"/>
      <c r="AR38" s="355"/>
      <c r="AS38" s="382"/>
      <c r="AT38" s="383"/>
      <c r="AU38" s="546"/>
      <c r="AV38" s="547"/>
      <c r="AW38" s="549"/>
      <c r="AX38" s="453"/>
      <c r="AY38" s="454"/>
      <c r="AZ38" s="451"/>
      <c r="BA38" s="452"/>
      <c r="BB38" s="451"/>
      <c r="BC38" s="481"/>
      <c r="BD38" s="480"/>
      <c r="BE38" s="473"/>
      <c r="BF38" s="456"/>
      <c r="BG38" s="457"/>
      <c r="CB38" s="4"/>
      <c r="CC38" s="4"/>
      <c r="CD38" s="4"/>
      <c r="CE38" s="4"/>
      <c r="CF38" s="4"/>
    </row>
    <row r="39" spans="1:84" ht="16.5" customHeight="1">
      <c r="A39" s="318"/>
      <c r="B39" s="319"/>
      <c r="C39" s="324">
        <v>3</v>
      </c>
      <c r="D39" s="325"/>
      <c r="E39" s="61"/>
      <c r="F39" s="18"/>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76"/>
      <c r="AM39" s="307" t="s">
        <v>44</v>
      </c>
      <c r="AN39" s="310">
        <f>COUNTIF($G$32:$AK$32,2)+COUNTIF($G$32:$AK$32,3)</f>
        <v>0</v>
      </c>
      <c r="AO39" s="313">
        <f>AN39+【12月】月集計表!AO39</f>
        <v>0</v>
      </c>
      <c r="AR39" s="353" t="s">
        <v>136</v>
      </c>
      <c r="AS39" s="356" t="str">
        <f>IFERROR(INDEX($B$11:$F$31,MATCH("FW3",$B$11:$B$31,0),2),"")</f>
        <v/>
      </c>
      <c r="AT39" s="358"/>
      <c r="AU39" s="532" t="str">
        <f>IFERROR(INDEX($B$11:$F$31,MATCH("FW3",$B$11:$B$31,0),5),"")</f>
        <v/>
      </c>
      <c r="AV39" s="545"/>
      <c r="AW39" s="550">
        <f>IF(90000&lt;=AV39,90000,AV39)</f>
        <v>0</v>
      </c>
      <c r="AX39" s="417"/>
      <c r="AY39" s="444">
        <f>IF(10000&lt;=AX39,10000,AX39)</f>
        <v>0</v>
      </c>
      <c r="AZ39" s="446"/>
      <c r="BA39" s="438"/>
      <c r="BB39" s="446"/>
      <c r="BC39" s="482"/>
      <c r="BD39" s="477"/>
      <c r="BE39" s="462"/>
      <c r="BF39" s="440"/>
      <c r="BG39" s="442"/>
      <c r="CB39" s="4"/>
      <c r="CC39" s="4"/>
      <c r="CD39" s="4"/>
      <c r="CE39" s="4"/>
      <c r="CF39" s="4"/>
    </row>
    <row r="40" spans="1:84" ht="16.5" customHeight="1">
      <c r="A40" s="318"/>
      <c r="B40" s="319"/>
      <c r="C40" s="324">
        <v>4</v>
      </c>
      <c r="D40" s="325"/>
      <c r="E40" s="61"/>
      <c r="F40" s="22"/>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376"/>
      <c r="AM40" s="308"/>
      <c r="AN40" s="311"/>
      <c r="AO40" s="528"/>
      <c r="AR40" s="354"/>
      <c r="AS40" s="357"/>
      <c r="AT40" s="359"/>
      <c r="AU40" s="533"/>
      <c r="AV40" s="535"/>
      <c r="AW40" s="543"/>
      <c r="AX40" s="421"/>
      <c r="AY40" s="445"/>
      <c r="AZ40" s="447"/>
      <c r="BA40" s="439"/>
      <c r="BB40" s="447"/>
      <c r="BC40" s="476"/>
      <c r="BD40" s="478"/>
      <c r="BE40" s="463"/>
      <c r="BF40" s="441"/>
      <c r="BG40" s="443"/>
      <c r="CB40" s="4"/>
      <c r="CC40" s="4"/>
      <c r="CD40" s="4"/>
      <c r="CE40" s="4"/>
      <c r="CF40" s="4"/>
    </row>
    <row r="41" spans="1:84" ht="16.5" customHeight="1">
      <c r="A41" s="318"/>
      <c r="B41" s="319"/>
      <c r="C41" s="324">
        <v>5</v>
      </c>
      <c r="D41" s="325"/>
      <c r="E41" s="61"/>
      <c r="F41" s="22"/>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376"/>
      <c r="AM41" s="309"/>
      <c r="AN41" s="312"/>
      <c r="AO41" s="529"/>
      <c r="AR41" s="354"/>
      <c r="AS41" s="378" t="str">
        <f ca="1">IF(AS39="","",IFERROR(INDEX(INDIRECT("$B$" &amp; AS39+11 &amp;  ":$F$31"),MATCH("FW3",INDIRECT("$B$" &amp; AS39+11 &amp; ":$B$31"),0),2),""))</f>
        <v/>
      </c>
      <c r="AT41" s="379"/>
      <c r="AU41" s="539" t="str">
        <f ca="1">IF(AS39="","",IFERROR(INDEX(INDIRECT("$B$" &amp; AS39+11 &amp;  ":$F$31"),MATCH("FW3",INDIRECT("$B$" &amp; AS39+11 &amp; ":$B$31"),0),5),""))</f>
        <v/>
      </c>
      <c r="AV41" s="541"/>
      <c r="AW41" s="543">
        <f>IF(90000&lt;=AV41,90000,AV41)</f>
        <v>0</v>
      </c>
      <c r="AX41" s="421"/>
      <c r="AY41" s="445">
        <f>IF(10000&lt;=AX41,10000,AX41)</f>
        <v>0</v>
      </c>
      <c r="AZ41" s="447"/>
      <c r="BA41" s="439"/>
      <c r="BB41" s="447"/>
      <c r="BC41" s="476"/>
      <c r="BD41" s="478"/>
      <c r="BE41" s="463"/>
      <c r="BF41" s="441"/>
      <c r="BG41" s="443"/>
      <c r="CB41" s="4"/>
      <c r="CC41" s="4"/>
      <c r="CD41" s="4"/>
      <c r="CE41" s="4"/>
      <c r="CF41" s="4"/>
    </row>
    <row r="42" spans="1:84" ht="16.5" customHeight="1">
      <c r="A42" s="318"/>
      <c r="B42" s="319"/>
      <c r="C42" s="324">
        <v>6</v>
      </c>
      <c r="D42" s="325"/>
      <c r="E42" s="61"/>
      <c r="F42" s="22"/>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376"/>
      <c r="AM42" s="307" t="s">
        <v>51</v>
      </c>
      <c r="AN42" s="310">
        <f>COUNTIF($G$32:$AK$32,3)</f>
        <v>0</v>
      </c>
      <c r="AO42" s="313">
        <f>AN42+【12月】月集計表!AO42</f>
        <v>0</v>
      </c>
      <c r="AR42" s="354"/>
      <c r="AS42" s="378"/>
      <c r="AT42" s="380"/>
      <c r="AU42" s="540"/>
      <c r="AV42" s="535"/>
      <c r="AW42" s="543"/>
      <c r="AX42" s="421"/>
      <c r="AY42" s="445"/>
      <c r="AZ42" s="447"/>
      <c r="BA42" s="439"/>
      <c r="BB42" s="447"/>
      <c r="BC42" s="476"/>
      <c r="BD42" s="478"/>
      <c r="BE42" s="463"/>
      <c r="BF42" s="441"/>
      <c r="BG42" s="443"/>
      <c r="CB42" s="4"/>
      <c r="CC42" s="4"/>
      <c r="CD42" s="4"/>
      <c r="CE42" s="4"/>
      <c r="CF42" s="4"/>
    </row>
    <row r="43" spans="1:84" ht="16.5" customHeight="1">
      <c r="A43" s="318"/>
      <c r="B43" s="319"/>
      <c r="C43" s="324">
        <v>7</v>
      </c>
      <c r="D43" s="325"/>
      <c r="E43" s="61"/>
      <c r="F43" s="22"/>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376"/>
      <c r="AM43" s="308"/>
      <c r="AN43" s="311"/>
      <c r="AO43" s="314"/>
      <c r="AR43" s="354"/>
      <c r="AS43" s="378" t="str">
        <f ca="1">IF(AS41="","",IFERROR(INDEX(INDIRECT("$B$" &amp; AS41+11 &amp;  ":$F$31"),MATCH("FW3",INDIRECT("$B$" &amp; AS41+11 &amp; ":$B$31"),0),2),""))</f>
        <v/>
      </c>
      <c r="AT43" s="379"/>
      <c r="AU43" s="542" t="str">
        <f ca="1">IF(AS41="","",IFERROR(INDEX(INDIRECT("$B$" &amp; AS41+11 &amp;  ":$F$31"),MATCH("FW3",INDIRECT("$B$" &amp; AS41+11 &amp; ":$B$31"),0),5),""))</f>
        <v/>
      </c>
      <c r="AV43" s="541"/>
      <c r="AW43" s="543">
        <f>IF(90000&lt;=AV43,90000,AV43)</f>
        <v>0</v>
      </c>
      <c r="AX43" s="421"/>
      <c r="AY43" s="445">
        <f>IF(10000&lt;=AX43,10000,AX43)</f>
        <v>0</v>
      </c>
      <c r="AZ43" s="447"/>
      <c r="BA43" s="439"/>
      <c r="BB43" s="447"/>
      <c r="BC43" s="476"/>
      <c r="BD43" s="478"/>
      <c r="BE43" s="463"/>
      <c r="BF43" s="441"/>
      <c r="BG43" s="443"/>
      <c r="CB43" s="4"/>
      <c r="CC43" s="4"/>
      <c r="CD43" s="4"/>
      <c r="CE43" s="4"/>
      <c r="CF43" s="4"/>
    </row>
    <row r="44" spans="1:84" ht="17.25" customHeight="1">
      <c r="A44" s="318"/>
      <c r="B44" s="319"/>
      <c r="C44" s="324">
        <v>8</v>
      </c>
      <c r="D44" s="325"/>
      <c r="E44" s="61"/>
      <c r="F44" s="22"/>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376"/>
      <c r="AM44" s="309"/>
      <c r="AN44" s="312"/>
      <c r="AO44" s="315"/>
      <c r="AR44" s="354"/>
      <c r="AS44" s="378"/>
      <c r="AT44" s="380"/>
      <c r="AU44" s="533"/>
      <c r="AV44" s="535"/>
      <c r="AW44" s="543"/>
      <c r="AX44" s="421"/>
      <c r="AY44" s="445"/>
      <c r="AZ44" s="447"/>
      <c r="BA44" s="439"/>
      <c r="BB44" s="447"/>
      <c r="BC44" s="476"/>
      <c r="BD44" s="478"/>
      <c r="BE44" s="463"/>
      <c r="BF44" s="441"/>
      <c r="BG44" s="443"/>
      <c r="CB44" s="4"/>
      <c r="CC44" s="4"/>
      <c r="CD44" s="4"/>
      <c r="CE44" s="4"/>
      <c r="CF44" s="4"/>
    </row>
    <row r="45" spans="1:84" ht="17.25" customHeight="1">
      <c r="A45" s="318"/>
      <c r="B45" s="319"/>
      <c r="C45" s="324">
        <v>9</v>
      </c>
      <c r="D45" s="325"/>
      <c r="E45" s="61"/>
      <c r="F45" s="22"/>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376"/>
      <c r="AM45" s="307" t="s">
        <v>52</v>
      </c>
      <c r="AN45" s="338">
        <f>SUM(AN36:AN44)</f>
        <v>0</v>
      </c>
      <c r="AO45" s="341">
        <f>SUM(AO36:AO44)</f>
        <v>0</v>
      </c>
      <c r="AR45" s="354"/>
      <c r="AS45" s="378" t="str">
        <f ca="1">IF(AS43="","",IFERROR(INDEX(INDIRECT("$B$" &amp; AS43+11 &amp;  ":$F$31"),MATCH("FW3",INDIRECT("$B$" &amp; AS43+11 &amp; ":$B$31"),0),2),""))</f>
        <v/>
      </c>
      <c r="AT45" s="379"/>
      <c r="AU45" s="542" t="str">
        <f ca="1">IF(AS43="","",IFERROR(INDEX(INDIRECT("$B$" &amp; AS43+11 &amp;  ":$F$31"),MATCH("FW3",INDIRECT("$B$" &amp; AS43+11 &amp; ":$B$31"),0),5),""))</f>
        <v/>
      </c>
      <c r="AV45" s="541"/>
      <c r="AW45" s="543">
        <f>IF(90000&lt;=AV45,90000,AV45)</f>
        <v>0</v>
      </c>
      <c r="AX45" s="421"/>
      <c r="AY45" s="445">
        <f>IF(10000&lt;=AX45,10000,AX45)</f>
        <v>0</v>
      </c>
      <c r="AZ45" s="447"/>
      <c r="BA45" s="439"/>
      <c r="BB45" s="447"/>
      <c r="BC45" s="476"/>
      <c r="BD45" s="478"/>
      <c r="BE45" s="463"/>
      <c r="BF45" s="441"/>
      <c r="BG45" s="443"/>
      <c r="CB45" s="4"/>
      <c r="CC45" s="4"/>
      <c r="CD45" s="4"/>
      <c r="CE45" s="4"/>
      <c r="CF45" s="4"/>
    </row>
    <row r="46" spans="1:84" ht="17.25" customHeight="1">
      <c r="A46" s="318"/>
      <c r="B46" s="319"/>
      <c r="C46" s="324">
        <v>10</v>
      </c>
      <c r="D46" s="325"/>
      <c r="E46" s="61"/>
      <c r="F46" s="22"/>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376"/>
      <c r="AM46" s="308"/>
      <c r="AN46" s="339"/>
      <c r="AO46" s="342"/>
      <c r="AR46" s="354"/>
      <c r="AS46" s="378"/>
      <c r="AT46" s="380"/>
      <c r="AU46" s="533"/>
      <c r="AV46" s="535"/>
      <c r="AW46" s="543"/>
      <c r="AX46" s="421"/>
      <c r="AY46" s="445"/>
      <c r="AZ46" s="447"/>
      <c r="BA46" s="439"/>
      <c r="BB46" s="447"/>
      <c r="BC46" s="476"/>
      <c r="BD46" s="478"/>
      <c r="BE46" s="463"/>
      <c r="BF46" s="441"/>
      <c r="BG46" s="443"/>
      <c r="CB46" s="4"/>
      <c r="CC46" s="4"/>
      <c r="CD46" s="4"/>
      <c r="CE46" s="4"/>
      <c r="CF46" s="4"/>
    </row>
    <row r="47" spans="1:84" ht="17.25" customHeight="1" thickBot="1">
      <c r="A47" s="318"/>
      <c r="B47" s="319"/>
      <c r="C47" s="324">
        <v>11</v>
      </c>
      <c r="D47" s="325"/>
      <c r="E47" s="61"/>
      <c r="F47" s="22"/>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377"/>
      <c r="AM47" s="337"/>
      <c r="AN47" s="340"/>
      <c r="AO47" s="343"/>
      <c r="AR47" s="354"/>
      <c r="AS47" s="378" t="str">
        <f ca="1">IF(AS45="","",IFERROR(INDEX(INDIRECT("$B$" &amp; AS45+11 &amp;  ":$F$31"),MATCH("FW3",INDIRECT("$B$" &amp; AS45+11 &amp; ":$B$31"),0),2),""))</f>
        <v/>
      </c>
      <c r="AT47" s="379"/>
      <c r="AU47" s="542" t="str">
        <f ca="1">IF(AS45="","",IFERROR(INDEX(INDIRECT("$B$" &amp; AS45+11 &amp;  ":$F$31"),MATCH("FW3",INDIRECT("$B$" &amp; AS45+11 &amp; ":$B$31"),0),5),""))</f>
        <v/>
      </c>
      <c r="AV47" s="541"/>
      <c r="AW47" s="543">
        <f>IF(90000&lt;=AV47,90000,AV47)</f>
        <v>0</v>
      </c>
      <c r="AX47" s="421"/>
      <c r="AY47" s="445">
        <f>IF(10000&lt;=AX47,10000,AX47)</f>
        <v>0</v>
      </c>
      <c r="AZ47" s="447"/>
      <c r="BA47" s="439"/>
      <c r="BB47" s="447"/>
      <c r="BC47" s="476"/>
      <c r="BD47" s="478"/>
      <c r="BE47" s="463"/>
      <c r="BF47" s="441"/>
      <c r="BG47" s="443"/>
    </row>
    <row r="48" spans="1:84" ht="17.25" customHeight="1" thickBot="1">
      <c r="A48" s="318"/>
      <c r="B48" s="319"/>
      <c r="C48" s="324">
        <v>12</v>
      </c>
      <c r="D48" s="325"/>
      <c r="E48" s="61"/>
      <c r="F48" s="22"/>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63"/>
      <c r="AM48" s="41"/>
      <c r="AN48" s="42"/>
      <c r="AO48" s="43"/>
      <c r="AP48" s="43"/>
      <c r="AQ48" s="43"/>
      <c r="AR48" s="355"/>
      <c r="AS48" s="382"/>
      <c r="AT48" s="383"/>
      <c r="AU48" s="546"/>
      <c r="AV48" s="551"/>
      <c r="AW48" s="549"/>
      <c r="AX48" s="453"/>
      <c r="AY48" s="454"/>
      <c r="AZ48" s="451"/>
      <c r="BA48" s="452"/>
      <c r="BB48" s="451"/>
      <c r="BC48" s="481"/>
      <c r="BD48" s="480"/>
      <c r="BE48" s="473"/>
      <c r="BF48" s="456"/>
      <c r="BG48" s="457"/>
    </row>
    <row r="49" spans="1:59" ht="16.5" customHeight="1">
      <c r="A49" s="318"/>
      <c r="B49" s="319"/>
      <c r="C49" s="324">
        <v>13</v>
      </c>
      <c r="D49" s="325"/>
      <c r="E49" s="62"/>
      <c r="F49" s="44"/>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c r="AJ49" s="45"/>
      <c r="AK49" s="45"/>
      <c r="AL49" s="64"/>
      <c r="AM49" s="43"/>
      <c r="AN49" s="43"/>
      <c r="AO49" s="43"/>
      <c r="AP49" s="43"/>
      <c r="AQ49" s="43"/>
      <c r="AR49" s="523" t="s">
        <v>199</v>
      </c>
      <c r="AS49" s="356" t="str">
        <f>IFERROR(INDEX($B$11:$F$31,MATCH("多能工",$B$11:$B$31,0),2),"")</f>
        <v/>
      </c>
      <c r="AT49" s="379"/>
      <c r="AU49" s="381" t="str">
        <f>IFERROR(INDEX($B$11:$F$31,MATCH("多能工",$B$11:$B$31,0),5),"")</f>
        <v/>
      </c>
      <c r="AV49" s="552"/>
      <c r="AW49" s="445">
        <f>IF(90000&lt;=AV49,90000,AV49)</f>
        <v>0</v>
      </c>
      <c r="AX49" s="447"/>
      <c r="AY49" s="439"/>
      <c r="AZ49" s="447"/>
      <c r="BA49" s="439"/>
      <c r="BB49" s="447"/>
      <c r="BC49" s="476"/>
      <c r="BD49" s="439"/>
      <c r="BE49" s="441"/>
      <c r="BF49" s="462"/>
      <c r="BG49" s="443"/>
    </row>
    <row r="50" spans="1:59" ht="16.5" customHeight="1" thickBot="1">
      <c r="A50" s="320"/>
      <c r="B50" s="321"/>
      <c r="C50" s="326" t="s">
        <v>53</v>
      </c>
      <c r="D50" s="327"/>
      <c r="E50" s="327"/>
      <c r="F50" s="328"/>
      <c r="G50" s="46">
        <f>COUNTIF(G37:G49,"出")</f>
        <v>0</v>
      </c>
      <c r="H50" s="46">
        <f t="shared" ref="H50:AK50" si="14">COUNTIF(H37:H49,"出")</f>
        <v>0</v>
      </c>
      <c r="I50" s="46">
        <f t="shared" si="14"/>
        <v>0</v>
      </c>
      <c r="J50" s="46">
        <f t="shared" si="14"/>
        <v>0</v>
      </c>
      <c r="K50" s="46">
        <f t="shared" si="14"/>
        <v>0</v>
      </c>
      <c r="L50" s="46">
        <f t="shared" si="14"/>
        <v>0</v>
      </c>
      <c r="M50" s="46">
        <f t="shared" si="14"/>
        <v>0</v>
      </c>
      <c r="N50" s="46">
        <f t="shared" si="14"/>
        <v>0</v>
      </c>
      <c r="O50" s="46">
        <f t="shared" si="14"/>
        <v>0</v>
      </c>
      <c r="P50" s="46">
        <f t="shared" si="14"/>
        <v>0</v>
      </c>
      <c r="Q50" s="46">
        <f t="shared" si="14"/>
        <v>0</v>
      </c>
      <c r="R50" s="46">
        <f t="shared" si="14"/>
        <v>0</v>
      </c>
      <c r="S50" s="46">
        <f t="shared" si="14"/>
        <v>0</v>
      </c>
      <c r="T50" s="46">
        <f t="shared" si="14"/>
        <v>0</v>
      </c>
      <c r="U50" s="46">
        <f t="shared" si="14"/>
        <v>0</v>
      </c>
      <c r="V50" s="46">
        <f t="shared" si="14"/>
        <v>0</v>
      </c>
      <c r="W50" s="46">
        <f t="shared" si="14"/>
        <v>0</v>
      </c>
      <c r="X50" s="46">
        <f t="shared" si="14"/>
        <v>0</v>
      </c>
      <c r="Y50" s="46">
        <f t="shared" si="14"/>
        <v>0</v>
      </c>
      <c r="Z50" s="46">
        <f t="shared" si="14"/>
        <v>0</v>
      </c>
      <c r="AA50" s="46">
        <f t="shared" si="14"/>
        <v>0</v>
      </c>
      <c r="AB50" s="46">
        <f t="shared" si="14"/>
        <v>0</v>
      </c>
      <c r="AC50" s="46">
        <f t="shared" si="14"/>
        <v>0</v>
      </c>
      <c r="AD50" s="46">
        <f t="shared" si="14"/>
        <v>0</v>
      </c>
      <c r="AE50" s="46">
        <f t="shared" si="14"/>
        <v>0</v>
      </c>
      <c r="AF50" s="46">
        <f t="shared" si="14"/>
        <v>0</v>
      </c>
      <c r="AG50" s="46">
        <f t="shared" si="14"/>
        <v>0</v>
      </c>
      <c r="AH50" s="46">
        <f t="shared" si="14"/>
        <v>0</v>
      </c>
      <c r="AI50" s="46">
        <f t="shared" si="14"/>
        <v>0</v>
      </c>
      <c r="AJ50" s="46">
        <f t="shared" si="14"/>
        <v>0</v>
      </c>
      <c r="AK50" s="46">
        <f t="shared" si="14"/>
        <v>0</v>
      </c>
      <c r="AL50" s="64"/>
      <c r="AM50" s="43"/>
      <c r="AN50" s="43"/>
      <c r="AO50" s="43"/>
      <c r="AP50" s="43"/>
      <c r="AQ50" s="43"/>
      <c r="AR50" s="524"/>
      <c r="AS50" s="357"/>
      <c r="AT50" s="380"/>
      <c r="AU50" s="361"/>
      <c r="AV50" s="418"/>
      <c r="AW50" s="445"/>
      <c r="AX50" s="447"/>
      <c r="AY50" s="439"/>
      <c r="AZ50" s="447"/>
      <c r="BA50" s="439"/>
      <c r="BB50" s="447"/>
      <c r="BC50" s="476"/>
      <c r="BD50" s="439"/>
      <c r="BE50" s="441"/>
      <c r="BF50" s="463"/>
      <c r="BG50" s="443"/>
    </row>
    <row r="51" spans="1:59" ht="16.5" customHeight="1">
      <c r="AL51" s="43"/>
      <c r="AM51" s="43"/>
      <c r="AN51" s="43"/>
      <c r="AO51" s="43"/>
      <c r="AP51" s="10"/>
      <c r="AQ51" s="10"/>
      <c r="AR51" s="524"/>
      <c r="AS51" s="378" t="str">
        <f ca="1">IF(AS49="","",IFERROR(INDEX(INDIRECT("$B$" &amp; AS49+11 &amp;  ":$F$31"),MATCH("多能工",INDIRECT("$B$" &amp; AS49+11 &amp; ":$B$31"),0),2),""))</f>
        <v/>
      </c>
      <c r="AT51" s="379"/>
      <c r="AU51" s="381" t="str">
        <f ca="1">IF(AS49="","",IFERROR(INDEX(INDIRECT("$B$" &amp; AS49+11 &amp;  ":$F$31"),MATCH("多能工",INDIRECT("$B$" &amp; AS49+11 &amp; ":$B$31"),0),5),""))</f>
        <v/>
      </c>
      <c r="AV51" s="421"/>
      <c r="AW51" s="445">
        <f>IF(90000&lt;=AV51,90000,AV51)</f>
        <v>0</v>
      </c>
      <c r="AX51" s="447"/>
      <c r="AY51" s="439"/>
      <c r="AZ51" s="447"/>
      <c r="BA51" s="439"/>
      <c r="BB51" s="447"/>
      <c r="BC51" s="476"/>
      <c r="BD51" s="439"/>
      <c r="BE51" s="441"/>
      <c r="BF51" s="463"/>
      <c r="BG51" s="443"/>
    </row>
    <row r="52" spans="1:59" ht="16.5" customHeight="1">
      <c r="A52" s="344" t="s">
        <v>54</v>
      </c>
      <c r="B52" s="345"/>
      <c r="C52" s="345"/>
      <c r="D52" s="345"/>
      <c r="E52" s="346"/>
      <c r="F52" s="47" t="s">
        <v>55</v>
      </c>
      <c r="G52" s="48" t="s">
        <v>31</v>
      </c>
      <c r="H52" s="48" t="s">
        <v>29</v>
      </c>
      <c r="I52" s="48" t="s">
        <v>30</v>
      </c>
      <c r="J52" s="48" t="s">
        <v>56</v>
      </c>
      <c r="K52" s="48" t="s">
        <v>57</v>
      </c>
      <c r="L52" s="48" t="s">
        <v>58</v>
      </c>
      <c r="M52" s="48" t="s">
        <v>59</v>
      </c>
      <c r="N52" s="48" t="s">
        <v>60</v>
      </c>
      <c r="O52" s="48" t="s">
        <v>61</v>
      </c>
      <c r="P52" s="48" t="s">
        <v>62</v>
      </c>
      <c r="Q52" s="48" t="s">
        <v>63</v>
      </c>
      <c r="R52" s="48" t="s">
        <v>64</v>
      </c>
      <c r="S52" s="48" t="s">
        <v>65</v>
      </c>
      <c r="T52" s="48" t="s">
        <v>66</v>
      </c>
      <c r="U52" s="48" t="s">
        <v>67</v>
      </c>
      <c r="V52" s="48" t="s">
        <v>68</v>
      </c>
      <c r="W52" s="330" t="s">
        <v>69</v>
      </c>
      <c r="X52" s="331"/>
      <c r="Y52" s="332"/>
      <c r="AL52" s="43"/>
      <c r="AM52" s="43"/>
      <c r="AN52" s="43"/>
      <c r="AO52" s="43"/>
      <c r="AP52" s="43"/>
      <c r="AQ52" s="43"/>
      <c r="AR52" s="524"/>
      <c r="AS52" s="378"/>
      <c r="AT52" s="380"/>
      <c r="AU52" s="361"/>
      <c r="AV52" s="418"/>
      <c r="AW52" s="445"/>
      <c r="AX52" s="447"/>
      <c r="AY52" s="439"/>
      <c r="AZ52" s="447"/>
      <c r="BA52" s="439"/>
      <c r="BB52" s="447"/>
      <c r="BC52" s="476"/>
      <c r="BD52" s="439"/>
      <c r="BE52" s="441"/>
      <c r="BF52" s="463"/>
      <c r="BG52" s="443"/>
    </row>
    <row r="53" spans="1:59" ht="16.5" customHeight="1">
      <c r="A53" s="347"/>
      <c r="B53" s="348"/>
      <c r="C53" s="348"/>
      <c r="D53" s="348"/>
      <c r="E53" s="349"/>
      <c r="F53" s="47" t="s">
        <v>70</v>
      </c>
      <c r="G53" s="49"/>
      <c r="H53" s="49"/>
      <c r="I53" s="49"/>
      <c r="J53" s="49"/>
      <c r="K53" s="49"/>
      <c r="L53" s="49"/>
      <c r="M53" s="49"/>
      <c r="N53" s="49"/>
      <c r="O53" s="49"/>
      <c r="P53" s="49"/>
      <c r="Q53" s="49"/>
      <c r="R53" s="49"/>
      <c r="S53" s="49"/>
      <c r="T53" s="49"/>
      <c r="U53" s="49"/>
      <c r="V53" s="49"/>
      <c r="W53" s="333">
        <f>SUM(G53:S53)</f>
        <v>0</v>
      </c>
      <c r="X53" s="334"/>
      <c r="Y53" s="335"/>
      <c r="AL53" s="43"/>
      <c r="AM53" s="43"/>
      <c r="AN53" s="43"/>
      <c r="AO53" s="43"/>
      <c r="AP53" s="43"/>
      <c r="AQ53" s="43"/>
      <c r="AR53" s="524"/>
      <c r="AS53" s="378" t="str">
        <f ca="1">IF(AS51="","",IFERROR(INDEX(INDIRECT("$B$" &amp; AS51+11 &amp;  ":$F$31"),MATCH("多能工",INDIRECT("$B$" &amp; AS51+11 &amp; ":$B$31"),0),2),""))</f>
        <v/>
      </c>
      <c r="AT53" s="379"/>
      <c r="AU53" s="381" t="str">
        <f ca="1">IF(AS51="","",IFERROR(INDEX(INDIRECT("$B$" &amp; AS51+11 &amp;  ":$F$31"),MATCH("多能工",INDIRECT("$B$" &amp; AS51+11 &amp; ":$B$31"),0),5),""))</f>
        <v/>
      </c>
      <c r="AV53" s="421"/>
      <c r="AW53" s="445">
        <f>IF(90000&lt;=AV53,90000,AV53)</f>
        <v>0</v>
      </c>
      <c r="AX53" s="447"/>
      <c r="AY53" s="439"/>
      <c r="AZ53" s="447"/>
      <c r="BA53" s="439"/>
      <c r="BB53" s="447"/>
      <c r="BC53" s="476"/>
      <c r="BD53" s="439"/>
      <c r="BE53" s="441"/>
      <c r="BF53" s="463"/>
      <c r="BG53" s="443"/>
    </row>
    <row r="54" spans="1:59" ht="16.5" customHeight="1" thickBot="1">
      <c r="A54" s="347"/>
      <c r="B54" s="348"/>
      <c r="C54" s="348"/>
      <c r="D54" s="348"/>
      <c r="E54" s="349"/>
      <c r="F54" s="47" t="s">
        <v>71</v>
      </c>
      <c r="G54" s="50">
        <f>AK91</f>
        <v>0</v>
      </c>
      <c r="H54" s="50">
        <f>AK92</f>
        <v>0</v>
      </c>
      <c r="I54" s="50">
        <f>AK93</f>
        <v>0</v>
      </c>
      <c r="J54" s="50">
        <f>AK94</f>
        <v>0</v>
      </c>
      <c r="K54" s="50">
        <f>AK95</f>
        <v>0</v>
      </c>
      <c r="L54" s="50">
        <f>AK96</f>
        <v>0</v>
      </c>
      <c r="M54" s="50">
        <f>AK97</f>
        <v>0</v>
      </c>
      <c r="N54" s="50">
        <f>AK98</f>
        <v>0</v>
      </c>
      <c r="O54" s="50">
        <f>AK99</f>
        <v>0</v>
      </c>
      <c r="P54" s="50">
        <f>AK100</f>
        <v>0</v>
      </c>
      <c r="Q54" s="50">
        <f>AK101</f>
        <v>0</v>
      </c>
      <c r="R54" s="50">
        <f>AK102</f>
        <v>0</v>
      </c>
      <c r="S54" s="50">
        <f>AK103</f>
        <v>0</v>
      </c>
      <c r="T54" s="50">
        <f>AK104</f>
        <v>0</v>
      </c>
      <c r="U54" s="50">
        <f>AK105</f>
        <v>0</v>
      </c>
      <c r="V54" s="50">
        <f>AK106</f>
        <v>0</v>
      </c>
      <c r="W54" s="333">
        <f>SUM(G54:S54)</f>
        <v>0</v>
      </c>
      <c r="X54" s="334"/>
      <c r="Y54" s="335"/>
      <c r="AO54" s="32"/>
      <c r="AP54" s="10"/>
      <c r="AQ54" s="10"/>
      <c r="AR54" s="525"/>
      <c r="AS54" s="382"/>
      <c r="AT54" s="383"/>
      <c r="AU54" s="448"/>
      <c r="AV54" s="449"/>
      <c r="AW54" s="454"/>
      <c r="AX54" s="451"/>
      <c r="AY54" s="452"/>
      <c r="AZ54" s="451"/>
      <c r="BA54" s="452"/>
      <c r="BB54" s="451"/>
      <c r="BC54" s="481"/>
      <c r="BD54" s="452"/>
      <c r="BE54" s="456"/>
      <c r="BF54" s="463"/>
      <c r="BG54" s="457"/>
    </row>
    <row r="55" spans="1:59" ht="16.5" customHeight="1">
      <c r="A55" s="350"/>
      <c r="B55" s="351"/>
      <c r="C55" s="351"/>
      <c r="D55" s="351"/>
      <c r="E55" s="352"/>
      <c r="F55" s="51" t="s">
        <v>72</v>
      </c>
      <c r="G55" s="116">
        <f>G54+【12月】月集計表!G55</f>
        <v>0</v>
      </c>
      <c r="H55" s="116">
        <f>H54+【12月】月集計表!H55</f>
        <v>0</v>
      </c>
      <c r="I55" s="116">
        <f>I54+【12月】月集計表!I55</f>
        <v>0</v>
      </c>
      <c r="J55" s="116">
        <f>J54+【12月】月集計表!J55</f>
        <v>0</v>
      </c>
      <c r="K55" s="116">
        <f>K54+【12月】月集計表!K55</f>
        <v>0</v>
      </c>
      <c r="L55" s="116">
        <f>L54+【12月】月集計表!L55</f>
        <v>0</v>
      </c>
      <c r="M55" s="116">
        <f>M54+【12月】月集計表!M55</f>
        <v>0</v>
      </c>
      <c r="N55" s="116">
        <f>N54+【12月】月集計表!N55</f>
        <v>0</v>
      </c>
      <c r="O55" s="116">
        <f>O54+【12月】月集計表!O55</f>
        <v>0</v>
      </c>
      <c r="P55" s="116">
        <f>P54+【12月】月集計表!P55</f>
        <v>0</v>
      </c>
      <c r="Q55" s="116">
        <f>Q54+【12月】月集計表!Q55</f>
        <v>0</v>
      </c>
      <c r="R55" s="116">
        <f>R54+【12月】月集計表!R55</f>
        <v>0</v>
      </c>
      <c r="S55" s="116">
        <f>S54+【12月】月集計表!S55</f>
        <v>0</v>
      </c>
      <c r="T55" s="116">
        <f>T54+【12月】月集計表!T55</f>
        <v>0</v>
      </c>
      <c r="U55" s="116">
        <f>U54+【12月】月集計表!U55</f>
        <v>0</v>
      </c>
      <c r="V55" s="116">
        <f>V54+【12月】月集計表!V55</f>
        <v>0</v>
      </c>
      <c r="W55" s="336">
        <f>SUM(G55:S55)</f>
        <v>0</v>
      </c>
      <c r="X55" s="336"/>
      <c r="Y55" s="336"/>
      <c r="Z55" s="4" t="s">
        <v>73</v>
      </c>
      <c r="AO55" s="32"/>
      <c r="AP55" s="10"/>
      <c r="AQ55" s="10"/>
      <c r="AR55" s="512" t="s">
        <v>200</v>
      </c>
      <c r="AS55" s="513"/>
      <c r="AT55" s="514"/>
      <c r="AU55" s="499"/>
      <c r="AV55" s="501">
        <f>SUM(AV9:AV18,AV49:AV54)</f>
        <v>0</v>
      </c>
      <c r="AW55" s="503">
        <f t="shared" ref="AW55:BE55" si="15">SUM(AW9:AW18,AW49:AW54)</f>
        <v>0</v>
      </c>
      <c r="AX55" s="501">
        <f t="shared" si="15"/>
        <v>0</v>
      </c>
      <c r="AY55" s="503">
        <f t="shared" si="15"/>
        <v>0</v>
      </c>
      <c r="AZ55" s="501">
        <f t="shared" si="15"/>
        <v>0</v>
      </c>
      <c r="BA55" s="503">
        <f t="shared" si="15"/>
        <v>0</v>
      </c>
      <c r="BB55" s="501">
        <f t="shared" si="15"/>
        <v>0</v>
      </c>
      <c r="BC55" s="505">
        <f t="shared" si="15"/>
        <v>0</v>
      </c>
      <c r="BD55" s="503">
        <f t="shared" si="15"/>
        <v>0</v>
      </c>
      <c r="BE55" s="501">
        <f t="shared" si="15"/>
        <v>0</v>
      </c>
      <c r="BF55" s="501">
        <f t="shared" ref="BF55" si="16">SUM(BF9:BF18,BF49:BF54)</f>
        <v>0</v>
      </c>
      <c r="BG55" s="508"/>
    </row>
    <row r="56" spans="1:59" ht="13.5" customHeight="1" thickBot="1">
      <c r="AO56" s="10"/>
      <c r="AP56" s="10"/>
      <c r="AQ56" s="10"/>
      <c r="AR56" s="515"/>
      <c r="AS56" s="516"/>
      <c r="AT56" s="517"/>
      <c r="AU56" s="500"/>
      <c r="AV56" s="502"/>
      <c r="AW56" s="504"/>
      <c r="AX56" s="502"/>
      <c r="AY56" s="504"/>
      <c r="AZ56" s="502"/>
      <c r="BA56" s="504"/>
      <c r="BB56" s="502"/>
      <c r="BC56" s="506"/>
      <c r="BD56" s="504"/>
      <c r="BE56" s="507"/>
      <c r="BF56" s="507"/>
      <c r="BG56" s="509"/>
    </row>
    <row r="57" spans="1:59" ht="13.5" customHeight="1">
      <c r="AO57" s="32"/>
      <c r="AP57" s="32"/>
      <c r="AQ57" s="32"/>
      <c r="AR57" s="493" t="s">
        <v>198</v>
      </c>
      <c r="AS57" s="494"/>
      <c r="AT57" s="495"/>
      <c r="AU57" s="499"/>
      <c r="AV57" s="501">
        <f>SUM(AV19:AV48)</f>
        <v>0</v>
      </c>
      <c r="AW57" s="503">
        <f t="shared" ref="AW57:BE57" si="17">SUM(AW19:AW48)</f>
        <v>0</v>
      </c>
      <c r="AX57" s="501">
        <f t="shared" si="17"/>
        <v>0</v>
      </c>
      <c r="AY57" s="503">
        <f t="shared" si="17"/>
        <v>0</v>
      </c>
      <c r="AZ57" s="501">
        <f t="shared" si="17"/>
        <v>0</v>
      </c>
      <c r="BA57" s="503">
        <f t="shared" si="17"/>
        <v>0</v>
      </c>
      <c r="BB57" s="501">
        <f t="shared" si="17"/>
        <v>0</v>
      </c>
      <c r="BC57" s="505">
        <f t="shared" si="17"/>
        <v>0</v>
      </c>
      <c r="BD57" s="503">
        <f t="shared" si="17"/>
        <v>0</v>
      </c>
      <c r="BE57" s="501">
        <f t="shared" si="17"/>
        <v>0</v>
      </c>
      <c r="BF57" s="501">
        <f t="shared" ref="BF57" si="18">SUM(BF19:BF48)</f>
        <v>0</v>
      </c>
      <c r="BG57" s="508"/>
    </row>
    <row r="58" spans="1:59" ht="13.5" customHeight="1" thickBot="1">
      <c r="AO58" s="32"/>
      <c r="AP58" s="32"/>
      <c r="AQ58" s="32"/>
      <c r="AR58" s="496"/>
      <c r="AS58" s="497"/>
      <c r="AT58" s="498"/>
      <c r="AU58" s="500"/>
      <c r="AV58" s="502"/>
      <c r="AW58" s="504"/>
      <c r="AX58" s="502"/>
      <c r="AY58" s="504"/>
      <c r="AZ58" s="502"/>
      <c r="BA58" s="504"/>
      <c r="BB58" s="502"/>
      <c r="BC58" s="506"/>
      <c r="BD58" s="504"/>
      <c r="BE58" s="507"/>
      <c r="BF58" s="507"/>
      <c r="BG58" s="509"/>
    </row>
    <row r="59" spans="1:59" ht="15" customHeight="1">
      <c r="AO59" s="32"/>
      <c r="AP59" s="32"/>
      <c r="AQ59" s="32"/>
      <c r="AR59" s="489" t="s">
        <v>137</v>
      </c>
      <c r="AS59" s="490"/>
      <c r="AT59" s="490"/>
      <c r="AU59" s="83"/>
      <c r="AV59" s="84">
        <f t="shared" ref="AV59:BE59" si="19">SUM(AV9:AV18)</f>
        <v>0</v>
      </c>
      <c r="AW59" s="85">
        <f t="shared" si="19"/>
        <v>0</v>
      </c>
      <c r="AX59" s="86">
        <f t="shared" si="19"/>
        <v>0</v>
      </c>
      <c r="AY59" s="87">
        <f t="shared" si="19"/>
        <v>0</v>
      </c>
      <c r="AZ59" s="84">
        <f t="shared" si="19"/>
        <v>0</v>
      </c>
      <c r="BA59" s="85">
        <f t="shared" si="19"/>
        <v>0</v>
      </c>
      <c r="BB59" s="84">
        <f t="shared" si="19"/>
        <v>0</v>
      </c>
      <c r="BC59" s="88">
        <f t="shared" si="19"/>
        <v>0</v>
      </c>
      <c r="BD59" s="87">
        <f t="shared" si="19"/>
        <v>0</v>
      </c>
      <c r="BE59" s="89">
        <f t="shared" si="19"/>
        <v>0</v>
      </c>
      <c r="BF59" s="89">
        <f t="shared" ref="BF59" si="20">SUM(BF9:BF18)</f>
        <v>0</v>
      </c>
      <c r="BG59" s="90"/>
    </row>
    <row r="60" spans="1:59" ht="15" customHeight="1">
      <c r="AO60" s="32"/>
      <c r="AP60" s="32"/>
      <c r="AQ60" s="32"/>
      <c r="AR60" s="491" t="s">
        <v>193</v>
      </c>
      <c r="AS60" s="492"/>
      <c r="AT60" s="492"/>
      <c r="AU60" s="91"/>
      <c r="AV60" s="92">
        <f t="shared" ref="AV60:BE60" si="21">SUM(AV19:AV28)</f>
        <v>0</v>
      </c>
      <c r="AW60" s="93">
        <f t="shared" si="21"/>
        <v>0</v>
      </c>
      <c r="AX60" s="92">
        <f t="shared" si="21"/>
        <v>0</v>
      </c>
      <c r="AY60" s="93">
        <f t="shared" si="21"/>
        <v>0</v>
      </c>
      <c r="AZ60" s="92">
        <f t="shared" si="21"/>
        <v>0</v>
      </c>
      <c r="BA60" s="93">
        <f t="shared" si="21"/>
        <v>0</v>
      </c>
      <c r="BB60" s="92">
        <f t="shared" si="21"/>
        <v>0</v>
      </c>
      <c r="BC60" s="94">
        <f t="shared" si="21"/>
        <v>0</v>
      </c>
      <c r="BD60" s="93">
        <f t="shared" si="21"/>
        <v>0</v>
      </c>
      <c r="BE60" s="95">
        <f t="shared" si="21"/>
        <v>0</v>
      </c>
      <c r="BF60" s="215">
        <f t="shared" ref="BF60" si="22">SUM(BF19:BF28)</f>
        <v>0</v>
      </c>
      <c r="BG60" s="96"/>
    </row>
    <row r="61" spans="1:59" ht="15" customHeight="1">
      <c r="AO61" s="32"/>
      <c r="AP61" s="32"/>
      <c r="AQ61" s="32"/>
      <c r="AR61" s="491" t="s">
        <v>194</v>
      </c>
      <c r="AS61" s="492"/>
      <c r="AT61" s="492"/>
      <c r="AU61" s="91"/>
      <c r="AV61" s="92">
        <f t="shared" ref="AV61:BE61" si="23">SUM(AV29:AV38)</f>
        <v>0</v>
      </c>
      <c r="AW61" s="93">
        <f t="shared" si="23"/>
        <v>0</v>
      </c>
      <c r="AX61" s="92">
        <f t="shared" si="23"/>
        <v>0</v>
      </c>
      <c r="AY61" s="93">
        <f t="shared" si="23"/>
        <v>0</v>
      </c>
      <c r="AZ61" s="97">
        <f t="shared" si="23"/>
        <v>0</v>
      </c>
      <c r="BA61" s="98">
        <f t="shared" si="23"/>
        <v>0</v>
      </c>
      <c r="BB61" s="97">
        <f t="shared" si="23"/>
        <v>0</v>
      </c>
      <c r="BC61" s="99">
        <f t="shared" si="23"/>
        <v>0</v>
      </c>
      <c r="BD61" s="93">
        <f t="shared" si="23"/>
        <v>0</v>
      </c>
      <c r="BE61" s="95">
        <f t="shared" si="23"/>
        <v>0</v>
      </c>
      <c r="BF61" s="215">
        <f t="shared" ref="BF61" si="24">SUM(BF29:BF38)</f>
        <v>0</v>
      </c>
      <c r="BG61" s="96"/>
    </row>
    <row r="62" spans="1:59" ht="15" customHeight="1">
      <c r="AO62" s="32"/>
      <c r="AP62" s="32"/>
      <c r="AQ62" s="32"/>
      <c r="AR62" s="491" t="s">
        <v>195</v>
      </c>
      <c r="AS62" s="492"/>
      <c r="AT62" s="492"/>
      <c r="AU62" s="91"/>
      <c r="AV62" s="92">
        <f t="shared" ref="AV62:BE62" si="25">SUM(AV39:AV48)</f>
        <v>0</v>
      </c>
      <c r="AW62" s="93">
        <f t="shared" si="25"/>
        <v>0</v>
      </c>
      <c r="AX62" s="92">
        <f t="shared" si="25"/>
        <v>0</v>
      </c>
      <c r="AY62" s="93">
        <f t="shared" si="25"/>
        <v>0</v>
      </c>
      <c r="AZ62" s="97">
        <f t="shared" si="25"/>
        <v>0</v>
      </c>
      <c r="BA62" s="98">
        <f t="shared" si="25"/>
        <v>0</v>
      </c>
      <c r="BB62" s="97">
        <f t="shared" si="25"/>
        <v>0</v>
      </c>
      <c r="BC62" s="99">
        <f t="shared" si="25"/>
        <v>0</v>
      </c>
      <c r="BD62" s="93">
        <f t="shared" si="25"/>
        <v>0</v>
      </c>
      <c r="BE62" s="95">
        <f t="shared" si="25"/>
        <v>0</v>
      </c>
      <c r="BF62" s="215">
        <f t="shared" ref="BF62" si="26">SUM(BF39:BF48)</f>
        <v>0</v>
      </c>
      <c r="BG62" s="96"/>
    </row>
    <row r="63" spans="1:59" ht="15" customHeight="1" thickBot="1">
      <c r="AO63" s="32"/>
      <c r="AP63" s="32"/>
      <c r="AQ63" s="32"/>
      <c r="AR63" s="510" t="s">
        <v>201</v>
      </c>
      <c r="AS63" s="511"/>
      <c r="AT63" s="511"/>
      <c r="AU63" s="100"/>
      <c r="AV63" s="101">
        <f>SUM(AV49:AV54)</f>
        <v>0</v>
      </c>
      <c r="AW63" s="210">
        <f>SUM(AW49:AW54)</f>
        <v>0</v>
      </c>
      <c r="AX63" s="102">
        <f>SUM(AX49:AX54)</f>
        <v>0</v>
      </c>
      <c r="AY63" s="103">
        <f>SUM(AY49:AY54)</f>
        <v>0</v>
      </c>
      <c r="AZ63" s="102">
        <f t="shared" ref="AZ63:BE63" si="27">SUM(AZ49:AZ54)</f>
        <v>0</v>
      </c>
      <c r="BA63" s="103">
        <f t="shared" si="27"/>
        <v>0</v>
      </c>
      <c r="BB63" s="102">
        <f t="shared" si="27"/>
        <v>0</v>
      </c>
      <c r="BC63" s="104">
        <f t="shared" si="27"/>
        <v>0</v>
      </c>
      <c r="BD63" s="103">
        <f t="shared" si="27"/>
        <v>0</v>
      </c>
      <c r="BE63" s="211">
        <f t="shared" si="27"/>
        <v>0</v>
      </c>
      <c r="BF63" s="216">
        <f t="shared" ref="BF63" si="28">SUM(BF49:BF54)</f>
        <v>0</v>
      </c>
      <c r="BG63" s="105"/>
    </row>
    <row r="64" spans="1:59" ht="13.5" customHeight="1">
      <c r="AO64" s="32"/>
      <c r="AP64" s="32"/>
      <c r="AQ64" s="32"/>
    </row>
    <row r="65" spans="11:43" ht="13.5" hidden="1" customHeight="1">
      <c r="K65" s="52" t="s">
        <v>74</v>
      </c>
      <c r="AO65" s="32"/>
      <c r="AP65" s="32"/>
      <c r="AQ65" s="32"/>
    </row>
    <row r="66" spans="11:43" ht="13.5" hidden="1" customHeight="1">
      <c r="AO66" s="32"/>
      <c r="AP66" s="32"/>
      <c r="AQ66" s="32"/>
    </row>
    <row r="67" spans="11:43" ht="13.5" hidden="1" customHeight="1">
      <c r="K67" s="52" t="s">
        <v>5</v>
      </c>
      <c r="L67" s="52" t="s">
        <v>75</v>
      </c>
      <c r="AO67" s="32"/>
      <c r="AP67" s="32"/>
      <c r="AQ67" s="32"/>
    </row>
    <row r="68" spans="11:43" ht="13.5" hidden="1" customHeight="1">
      <c r="K68" s="52" t="s">
        <v>76</v>
      </c>
      <c r="L68" s="4" t="s">
        <v>77</v>
      </c>
      <c r="AO68" s="32"/>
      <c r="AP68" s="32"/>
      <c r="AQ68" s="32"/>
    </row>
    <row r="69" spans="11:43" ht="13.5" hidden="1" customHeight="1">
      <c r="K69" s="52" t="s">
        <v>78</v>
      </c>
      <c r="L69" s="52" t="s">
        <v>79</v>
      </c>
    </row>
    <row r="70" spans="11:43" ht="13.5" hidden="1" customHeight="1">
      <c r="K70" s="52" t="s">
        <v>80</v>
      </c>
      <c r="L70" s="52" t="s">
        <v>81</v>
      </c>
    </row>
    <row r="71" spans="11:43" ht="13.5" hidden="1" customHeight="1">
      <c r="K71" s="52" t="s">
        <v>82</v>
      </c>
      <c r="L71" s="52" t="s">
        <v>83</v>
      </c>
    </row>
    <row r="72" spans="11:43" ht="13.5" hidden="1" customHeight="1">
      <c r="K72" s="52" t="s">
        <v>84</v>
      </c>
      <c r="L72" s="52" t="s">
        <v>85</v>
      </c>
    </row>
    <row r="73" spans="11:43" ht="13.5" hidden="1" customHeight="1">
      <c r="K73" s="52" t="s">
        <v>86</v>
      </c>
      <c r="L73" s="52" t="s">
        <v>87</v>
      </c>
    </row>
    <row r="74" spans="11:43" ht="13.5" hidden="1" customHeight="1">
      <c r="K74" s="52" t="s">
        <v>88</v>
      </c>
      <c r="L74" s="52" t="s">
        <v>89</v>
      </c>
    </row>
    <row r="75" spans="11:43" ht="13.5" hidden="1" customHeight="1">
      <c r="K75" s="52" t="s">
        <v>90</v>
      </c>
      <c r="L75" s="52" t="s">
        <v>91</v>
      </c>
    </row>
    <row r="76" spans="11:43" ht="13.5" hidden="1" customHeight="1">
      <c r="K76" s="52" t="s">
        <v>92</v>
      </c>
      <c r="L76" s="52" t="s">
        <v>93</v>
      </c>
    </row>
    <row r="77" spans="11:43" ht="13.5" hidden="1" customHeight="1">
      <c r="K77" s="52" t="s">
        <v>62</v>
      </c>
      <c r="L77" s="52" t="s">
        <v>95</v>
      </c>
      <c r="U77" s="52"/>
      <c r="V77" s="52"/>
    </row>
    <row r="78" spans="11:43" ht="13.5" hidden="1" customHeight="1">
      <c r="K78" s="52" t="s">
        <v>63</v>
      </c>
      <c r="L78" s="52" t="s">
        <v>97</v>
      </c>
      <c r="U78" s="52"/>
      <c r="V78" s="52"/>
    </row>
    <row r="79" spans="11:43" ht="13.5" hidden="1" customHeight="1">
      <c r="K79" s="52" t="s">
        <v>64</v>
      </c>
      <c r="L79" s="52" t="s">
        <v>99</v>
      </c>
      <c r="U79" s="52"/>
      <c r="V79" s="52"/>
    </row>
    <row r="80" spans="11:43" ht="13.5" hidden="1" customHeight="1">
      <c r="K80" s="52" t="s">
        <v>65</v>
      </c>
      <c r="L80" s="52" t="s">
        <v>101</v>
      </c>
    </row>
    <row r="81" spans="5:37" ht="13.5" hidden="1" customHeight="1">
      <c r="K81" s="4" t="s">
        <v>102</v>
      </c>
      <c r="L81" s="4" t="s">
        <v>103</v>
      </c>
    </row>
    <row r="82" spans="5:37" ht="13.5" hidden="1" customHeight="1">
      <c r="K82" s="4" t="s">
        <v>68</v>
      </c>
      <c r="L82" s="4" t="s">
        <v>104</v>
      </c>
    </row>
    <row r="83" spans="5:37" ht="13.5" hidden="1" customHeight="1">
      <c r="K83" s="52" t="s">
        <v>66</v>
      </c>
      <c r="L83" s="52" t="s">
        <v>105</v>
      </c>
    </row>
    <row r="84" spans="5:37" ht="13.5" hidden="1" customHeight="1"/>
    <row r="85" spans="5:37" ht="13.5" hidden="1" customHeight="1"/>
    <row r="86" spans="5:37" ht="13.5" hidden="1" customHeight="1"/>
    <row r="87" spans="5:37" ht="13.5" hidden="1" customHeight="1"/>
    <row r="88" spans="5:37" ht="13.5" hidden="1" customHeight="1"/>
    <row r="89" spans="5:37" ht="13.5" hidden="1" customHeight="1"/>
    <row r="90" spans="5:37" ht="13.5" hidden="1" customHeight="1">
      <c r="E90" s="50"/>
      <c r="F90" s="53">
        <v>1</v>
      </c>
      <c r="G90" s="53">
        <v>2</v>
      </c>
      <c r="H90" s="53">
        <v>3</v>
      </c>
      <c r="I90" s="53">
        <v>4</v>
      </c>
      <c r="J90" s="53">
        <v>5</v>
      </c>
      <c r="K90" s="53">
        <v>6</v>
      </c>
      <c r="L90" s="53">
        <v>7</v>
      </c>
      <c r="M90" s="53">
        <v>8</v>
      </c>
      <c r="N90" s="53">
        <v>9</v>
      </c>
      <c r="O90" s="53">
        <v>10</v>
      </c>
      <c r="P90" s="53">
        <v>11</v>
      </c>
      <c r="Q90" s="53">
        <v>12</v>
      </c>
      <c r="R90" s="53">
        <v>13</v>
      </c>
      <c r="S90" s="53">
        <v>14</v>
      </c>
      <c r="T90" s="53">
        <v>15</v>
      </c>
      <c r="U90" s="53">
        <v>16</v>
      </c>
      <c r="V90" s="53">
        <v>17</v>
      </c>
      <c r="W90" s="53">
        <v>18</v>
      </c>
      <c r="X90" s="53">
        <v>19</v>
      </c>
      <c r="Y90" s="53">
        <v>20</v>
      </c>
      <c r="Z90" s="53">
        <v>21</v>
      </c>
      <c r="AA90" s="53">
        <v>22</v>
      </c>
      <c r="AB90" s="53">
        <v>23</v>
      </c>
      <c r="AC90" s="53">
        <v>24</v>
      </c>
      <c r="AD90" s="53">
        <v>25</v>
      </c>
      <c r="AE90" s="53">
        <v>26</v>
      </c>
      <c r="AF90" s="53">
        <v>27</v>
      </c>
      <c r="AG90" s="53">
        <v>28</v>
      </c>
      <c r="AH90" s="53">
        <v>29</v>
      </c>
      <c r="AI90" s="53">
        <v>30</v>
      </c>
      <c r="AJ90" s="54">
        <v>31</v>
      </c>
      <c r="AK90" s="48" t="s">
        <v>37</v>
      </c>
    </row>
    <row r="91" spans="5:37" ht="13.5" hidden="1" customHeight="1">
      <c r="E91" s="48" t="s">
        <v>31</v>
      </c>
      <c r="F91" s="50">
        <f t="shared" ref="F91:U106" si="29">IF(COUNTIF(G$11:G$30,$E91)=0,0,1)</f>
        <v>0</v>
      </c>
      <c r="G91" s="50">
        <f t="shared" si="29"/>
        <v>0</v>
      </c>
      <c r="H91" s="50">
        <f t="shared" si="29"/>
        <v>0</v>
      </c>
      <c r="I91" s="50">
        <f t="shared" si="29"/>
        <v>0</v>
      </c>
      <c r="J91" s="50">
        <f t="shared" si="29"/>
        <v>0</v>
      </c>
      <c r="K91" s="50">
        <f t="shared" si="29"/>
        <v>0</v>
      </c>
      <c r="L91" s="50">
        <f t="shared" si="29"/>
        <v>0</v>
      </c>
      <c r="M91" s="50">
        <f t="shared" si="29"/>
        <v>0</v>
      </c>
      <c r="N91" s="50">
        <f t="shared" si="29"/>
        <v>0</v>
      </c>
      <c r="O91" s="50">
        <f t="shared" si="29"/>
        <v>0</v>
      </c>
      <c r="P91" s="50">
        <f t="shared" si="29"/>
        <v>0</v>
      </c>
      <c r="Q91" s="50">
        <f t="shared" si="29"/>
        <v>0</v>
      </c>
      <c r="R91" s="50">
        <f t="shared" si="29"/>
        <v>0</v>
      </c>
      <c r="S91" s="50">
        <f t="shared" si="29"/>
        <v>0</v>
      </c>
      <c r="T91" s="50">
        <f t="shared" si="29"/>
        <v>0</v>
      </c>
      <c r="U91" s="50">
        <f t="shared" si="29"/>
        <v>0</v>
      </c>
      <c r="V91" s="50">
        <f t="shared" ref="V91:AJ105" si="30">IF(COUNTIF(W$11:W$30,$E91)=0,0,1)</f>
        <v>0</v>
      </c>
      <c r="W91" s="50">
        <f t="shared" si="30"/>
        <v>0</v>
      </c>
      <c r="X91" s="50">
        <f t="shared" si="30"/>
        <v>0</v>
      </c>
      <c r="Y91" s="50">
        <f t="shared" si="30"/>
        <v>0</v>
      </c>
      <c r="Z91" s="50">
        <f t="shared" si="30"/>
        <v>0</v>
      </c>
      <c r="AA91" s="50">
        <f t="shared" si="30"/>
        <v>0</v>
      </c>
      <c r="AB91" s="50">
        <f t="shared" si="30"/>
        <v>0</v>
      </c>
      <c r="AC91" s="50">
        <f t="shared" si="30"/>
        <v>0</v>
      </c>
      <c r="AD91" s="50">
        <f t="shared" si="30"/>
        <v>0</v>
      </c>
      <c r="AE91" s="50">
        <f t="shared" si="30"/>
        <v>0</v>
      </c>
      <c r="AF91" s="50">
        <f t="shared" si="30"/>
        <v>0</v>
      </c>
      <c r="AG91" s="50">
        <f t="shared" si="30"/>
        <v>0</v>
      </c>
      <c r="AH91" s="50">
        <f t="shared" si="30"/>
        <v>0</v>
      </c>
      <c r="AI91" s="50">
        <f t="shared" si="30"/>
        <v>0</v>
      </c>
      <c r="AJ91" s="50">
        <f t="shared" si="30"/>
        <v>0</v>
      </c>
      <c r="AK91" s="50">
        <f>COUNTIF(F91:AJ91,1)</f>
        <v>0</v>
      </c>
    </row>
    <row r="92" spans="5:37" ht="13.5" hidden="1" customHeight="1">
      <c r="E92" s="48" t="s">
        <v>29</v>
      </c>
      <c r="F92" s="50">
        <f t="shared" si="29"/>
        <v>0</v>
      </c>
      <c r="G92" s="50">
        <f t="shared" si="29"/>
        <v>0</v>
      </c>
      <c r="H92" s="50">
        <f t="shared" si="29"/>
        <v>0</v>
      </c>
      <c r="I92" s="50">
        <f t="shared" si="29"/>
        <v>0</v>
      </c>
      <c r="J92" s="50">
        <f t="shared" si="29"/>
        <v>0</v>
      </c>
      <c r="K92" s="50">
        <f t="shared" si="29"/>
        <v>0</v>
      </c>
      <c r="L92" s="50">
        <f t="shared" si="29"/>
        <v>0</v>
      </c>
      <c r="M92" s="50">
        <f t="shared" si="29"/>
        <v>0</v>
      </c>
      <c r="N92" s="50">
        <f t="shared" si="29"/>
        <v>0</v>
      </c>
      <c r="O92" s="50">
        <f t="shared" si="29"/>
        <v>0</v>
      </c>
      <c r="P92" s="50">
        <f t="shared" si="29"/>
        <v>0</v>
      </c>
      <c r="Q92" s="50">
        <f t="shared" si="29"/>
        <v>0</v>
      </c>
      <c r="R92" s="50">
        <f t="shared" si="29"/>
        <v>0</v>
      </c>
      <c r="S92" s="50">
        <f t="shared" si="29"/>
        <v>0</v>
      </c>
      <c r="T92" s="50">
        <f t="shared" si="29"/>
        <v>0</v>
      </c>
      <c r="U92" s="50">
        <f t="shared" si="29"/>
        <v>0</v>
      </c>
      <c r="V92" s="50">
        <f t="shared" si="30"/>
        <v>0</v>
      </c>
      <c r="W92" s="50">
        <f t="shared" si="30"/>
        <v>0</v>
      </c>
      <c r="X92" s="50">
        <f t="shared" si="30"/>
        <v>0</v>
      </c>
      <c r="Y92" s="50">
        <f t="shared" si="30"/>
        <v>0</v>
      </c>
      <c r="Z92" s="50">
        <f t="shared" si="30"/>
        <v>0</v>
      </c>
      <c r="AA92" s="50">
        <f t="shared" si="30"/>
        <v>0</v>
      </c>
      <c r="AB92" s="50">
        <f t="shared" si="30"/>
        <v>0</v>
      </c>
      <c r="AC92" s="50">
        <f t="shared" si="30"/>
        <v>0</v>
      </c>
      <c r="AD92" s="50">
        <f t="shared" si="30"/>
        <v>0</v>
      </c>
      <c r="AE92" s="50">
        <f t="shared" si="30"/>
        <v>0</v>
      </c>
      <c r="AF92" s="50">
        <f t="shared" si="30"/>
        <v>0</v>
      </c>
      <c r="AG92" s="50">
        <f t="shared" si="30"/>
        <v>0</v>
      </c>
      <c r="AH92" s="50">
        <f t="shared" si="30"/>
        <v>0</v>
      </c>
      <c r="AI92" s="50">
        <f t="shared" si="30"/>
        <v>0</v>
      </c>
      <c r="AJ92" s="50">
        <f t="shared" si="30"/>
        <v>0</v>
      </c>
      <c r="AK92" s="50">
        <f t="shared" ref="AK92:AK106" si="31">COUNTIF(F92:AJ92,1)</f>
        <v>0</v>
      </c>
    </row>
    <row r="93" spans="5:37" ht="13.5" hidden="1" customHeight="1">
      <c r="E93" s="48" t="s">
        <v>30</v>
      </c>
      <c r="F93" s="50">
        <f t="shared" si="29"/>
        <v>0</v>
      </c>
      <c r="G93" s="50">
        <f t="shared" si="29"/>
        <v>0</v>
      </c>
      <c r="H93" s="50">
        <f t="shared" si="29"/>
        <v>0</v>
      </c>
      <c r="I93" s="50">
        <f t="shared" si="29"/>
        <v>0</v>
      </c>
      <c r="J93" s="50">
        <f t="shared" si="29"/>
        <v>0</v>
      </c>
      <c r="K93" s="50">
        <f t="shared" si="29"/>
        <v>0</v>
      </c>
      <c r="L93" s="50">
        <f t="shared" si="29"/>
        <v>0</v>
      </c>
      <c r="M93" s="50">
        <f t="shared" si="29"/>
        <v>0</v>
      </c>
      <c r="N93" s="50">
        <f t="shared" si="29"/>
        <v>0</v>
      </c>
      <c r="O93" s="50">
        <f t="shared" si="29"/>
        <v>0</v>
      </c>
      <c r="P93" s="50">
        <f t="shared" si="29"/>
        <v>0</v>
      </c>
      <c r="Q93" s="50">
        <f t="shared" si="29"/>
        <v>0</v>
      </c>
      <c r="R93" s="50">
        <f t="shared" si="29"/>
        <v>0</v>
      </c>
      <c r="S93" s="50">
        <f t="shared" si="29"/>
        <v>0</v>
      </c>
      <c r="T93" s="50">
        <f t="shared" si="29"/>
        <v>0</v>
      </c>
      <c r="U93" s="50">
        <f t="shared" si="29"/>
        <v>0</v>
      </c>
      <c r="V93" s="50">
        <f t="shared" si="30"/>
        <v>0</v>
      </c>
      <c r="W93" s="50">
        <f t="shared" si="30"/>
        <v>0</v>
      </c>
      <c r="X93" s="50">
        <f t="shared" si="30"/>
        <v>0</v>
      </c>
      <c r="Y93" s="50">
        <f t="shared" si="30"/>
        <v>0</v>
      </c>
      <c r="Z93" s="50">
        <f t="shared" si="30"/>
        <v>0</v>
      </c>
      <c r="AA93" s="50">
        <f t="shared" si="30"/>
        <v>0</v>
      </c>
      <c r="AB93" s="50">
        <f t="shared" si="30"/>
        <v>0</v>
      </c>
      <c r="AC93" s="50">
        <f t="shared" si="30"/>
        <v>0</v>
      </c>
      <c r="AD93" s="50">
        <f t="shared" si="30"/>
        <v>0</v>
      </c>
      <c r="AE93" s="50">
        <f t="shared" si="30"/>
        <v>0</v>
      </c>
      <c r="AF93" s="50">
        <f t="shared" si="30"/>
        <v>0</v>
      </c>
      <c r="AG93" s="50">
        <f t="shared" si="30"/>
        <v>0</v>
      </c>
      <c r="AH93" s="50">
        <f t="shared" si="30"/>
        <v>0</v>
      </c>
      <c r="AI93" s="50">
        <f t="shared" si="30"/>
        <v>0</v>
      </c>
      <c r="AJ93" s="50">
        <f t="shared" si="30"/>
        <v>0</v>
      </c>
      <c r="AK93" s="50">
        <f t="shared" si="31"/>
        <v>0</v>
      </c>
    </row>
    <row r="94" spans="5:37" ht="13.5" hidden="1" customHeight="1">
      <c r="E94" s="48" t="s">
        <v>56</v>
      </c>
      <c r="F94" s="50">
        <f t="shared" si="29"/>
        <v>0</v>
      </c>
      <c r="G94" s="50">
        <f t="shared" si="29"/>
        <v>0</v>
      </c>
      <c r="H94" s="50">
        <f t="shared" si="29"/>
        <v>0</v>
      </c>
      <c r="I94" s="50">
        <f t="shared" si="29"/>
        <v>0</v>
      </c>
      <c r="J94" s="50">
        <f t="shared" si="29"/>
        <v>0</v>
      </c>
      <c r="K94" s="50">
        <f t="shared" si="29"/>
        <v>0</v>
      </c>
      <c r="L94" s="50">
        <f t="shared" si="29"/>
        <v>0</v>
      </c>
      <c r="M94" s="50">
        <f t="shared" si="29"/>
        <v>0</v>
      </c>
      <c r="N94" s="50">
        <f t="shared" si="29"/>
        <v>0</v>
      </c>
      <c r="O94" s="50">
        <f t="shared" si="29"/>
        <v>0</v>
      </c>
      <c r="P94" s="50">
        <f t="shared" si="29"/>
        <v>0</v>
      </c>
      <c r="Q94" s="50">
        <f t="shared" si="29"/>
        <v>0</v>
      </c>
      <c r="R94" s="50">
        <f t="shared" si="29"/>
        <v>0</v>
      </c>
      <c r="S94" s="50">
        <f t="shared" si="29"/>
        <v>0</v>
      </c>
      <c r="T94" s="50">
        <f t="shared" si="29"/>
        <v>0</v>
      </c>
      <c r="U94" s="50">
        <f t="shared" si="29"/>
        <v>0</v>
      </c>
      <c r="V94" s="50">
        <f t="shared" si="30"/>
        <v>0</v>
      </c>
      <c r="W94" s="50">
        <f t="shared" si="30"/>
        <v>0</v>
      </c>
      <c r="X94" s="50">
        <f t="shared" si="30"/>
        <v>0</v>
      </c>
      <c r="Y94" s="50">
        <f t="shared" si="30"/>
        <v>0</v>
      </c>
      <c r="Z94" s="50">
        <f t="shared" si="30"/>
        <v>0</v>
      </c>
      <c r="AA94" s="50">
        <f t="shared" si="30"/>
        <v>0</v>
      </c>
      <c r="AB94" s="50">
        <f t="shared" si="30"/>
        <v>0</v>
      </c>
      <c r="AC94" s="50">
        <f t="shared" si="30"/>
        <v>0</v>
      </c>
      <c r="AD94" s="50">
        <f t="shared" si="30"/>
        <v>0</v>
      </c>
      <c r="AE94" s="50">
        <f t="shared" si="30"/>
        <v>0</v>
      </c>
      <c r="AF94" s="50">
        <f t="shared" si="30"/>
        <v>0</v>
      </c>
      <c r="AG94" s="50">
        <f t="shared" si="30"/>
        <v>0</v>
      </c>
      <c r="AH94" s="50">
        <f t="shared" si="30"/>
        <v>0</v>
      </c>
      <c r="AI94" s="50">
        <f t="shared" si="30"/>
        <v>0</v>
      </c>
      <c r="AJ94" s="50">
        <f t="shared" si="30"/>
        <v>0</v>
      </c>
      <c r="AK94" s="50">
        <f t="shared" si="31"/>
        <v>0</v>
      </c>
    </row>
    <row r="95" spans="5:37" ht="13.5" hidden="1" customHeight="1">
      <c r="E95" s="48" t="s">
        <v>57</v>
      </c>
      <c r="F95" s="50">
        <f t="shared" si="29"/>
        <v>0</v>
      </c>
      <c r="G95" s="50">
        <f t="shared" si="29"/>
        <v>0</v>
      </c>
      <c r="H95" s="50">
        <f t="shared" si="29"/>
        <v>0</v>
      </c>
      <c r="I95" s="50">
        <f t="shared" si="29"/>
        <v>0</v>
      </c>
      <c r="J95" s="50">
        <f t="shared" si="29"/>
        <v>0</v>
      </c>
      <c r="K95" s="50">
        <f t="shared" si="29"/>
        <v>0</v>
      </c>
      <c r="L95" s="50">
        <f t="shared" si="29"/>
        <v>0</v>
      </c>
      <c r="M95" s="50">
        <f t="shared" si="29"/>
        <v>0</v>
      </c>
      <c r="N95" s="50">
        <f t="shared" si="29"/>
        <v>0</v>
      </c>
      <c r="O95" s="50">
        <f t="shared" si="29"/>
        <v>0</v>
      </c>
      <c r="P95" s="50">
        <f t="shared" si="29"/>
        <v>0</v>
      </c>
      <c r="Q95" s="50">
        <f t="shared" si="29"/>
        <v>0</v>
      </c>
      <c r="R95" s="50">
        <f t="shared" si="29"/>
        <v>0</v>
      </c>
      <c r="S95" s="50">
        <f t="shared" si="29"/>
        <v>0</v>
      </c>
      <c r="T95" s="50">
        <f t="shared" si="29"/>
        <v>0</v>
      </c>
      <c r="U95" s="50">
        <f t="shared" si="29"/>
        <v>0</v>
      </c>
      <c r="V95" s="50">
        <f t="shared" si="30"/>
        <v>0</v>
      </c>
      <c r="W95" s="50">
        <f t="shared" si="30"/>
        <v>0</v>
      </c>
      <c r="X95" s="50">
        <f t="shared" si="30"/>
        <v>0</v>
      </c>
      <c r="Y95" s="50">
        <f t="shared" si="30"/>
        <v>0</v>
      </c>
      <c r="Z95" s="50">
        <f t="shared" si="30"/>
        <v>0</v>
      </c>
      <c r="AA95" s="50">
        <f t="shared" si="30"/>
        <v>0</v>
      </c>
      <c r="AB95" s="50">
        <f t="shared" si="30"/>
        <v>0</v>
      </c>
      <c r="AC95" s="50">
        <f t="shared" si="30"/>
        <v>0</v>
      </c>
      <c r="AD95" s="50">
        <f t="shared" si="30"/>
        <v>0</v>
      </c>
      <c r="AE95" s="50">
        <f t="shared" si="30"/>
        <v>0</v>
      </c>
      <c r="AF95" s="50">
        <f t="shared" si="30"/>
        <v>0</v>
      </c>
      <c r="AG95" s="50">
        <f t="shared" si="30"/>
        <v>0</v>
      </c>
      <c r="AH95" s="50">
        <f t="shared" si="30"/>
        <v>0</v>
      </c>
      <c r="AI95" s="50">
        <f t="shared" si="30"/>
        <v>0</v>
      </c>
      <c r="AJ95" s="50">
        <f t="shared" si="30"/>
        <v>0</v>
      </c>
      <c r="AK95" s="50">
        <f t="shared" si="31"/>
        <v>0</v>
      </c>
    </row>
    <row r="96" spans="5:37" ht="13.5" hidden="1" customHeight="1">
      <c r="E96" s="48" t="s">
        <v>58</v>
      </c>
      <c r="F96" s="50">
        <f t="shared" si="29"/>
        <v>0</v>
      </c>
      <c r="G96" s="50">
        <f t="shared" si="29"/>
        <v>0</v>
      </c>
      <c r="H96" s="50">
        <f t="shared" si="29"/>
        <v>0</v>
      </c>
      <c r="I96" s="50">
        <f t="shared" si="29"/>
        <v>0</v>
      </c>
      <c r="J96" s="50">
        <f t="shared" si="29"/>
        <v>0</v>
      </c>
      <c r="K96" s="50">
        <f t="shared" si="29"/>
        <v>0</v>
      </c>
      <c r="L96" s="50">
        <f t="shared" si="29"/>
        <v>0</v>
      </c>
      <c r="M96" s="50">
        <f t="shared" si="29"/>
        <v>0</v>
      </c>
      <c r="N96" s="50">
        <f t="shared" si="29"/>
        <v>0</v>
      </c>
      <c r="O96" s="50">
        <f t="shared" si="29"/>
        <v>0</v>
      </c>
      <c r="P96" s="50">
        <f t="shared" si="29"/>
        <v>0</v>
      </c>
      <c r="Q96" s="50">
        <f t="shared" si="29"/>
        <v>0</v>
      </c>
      <c r="R96" s="50">
        <f t="shared" si="29"/>
        <v>0</v>
      </c>
      <c r="S96" s="50">
        <f t="shared" si="29"/>
        <v>0</v>
      </c>
      <c r="T96" s="50">
        <f t="shared" si="29"/>
        <v>0</v>
      </c>
      <c r="U96" s="50">
        <f t="shared" si="29"/>
        <v>0</v>
      </c>
      <c r="V96" s="50">
        <f t="shared" si="30"/>
        <v>0</v>
      </c>
      <c r="W96" s="50">
        <f t="shared" si="30"/>
        <v>0</v>
      </c>
      <c r="X96" s="50">
        <f t="shared" si="30"/>
        <v>0</v>
      </c>
      <c r="Y96" s="50">
        <f t="shared" si="30"/>
        <v>0</v>
      </c>
      <c r="Z96" s="50">
        <f t="shared" si="30"/>
        <v>0</v>
      </c>
      <c r="AA96" s="50">
        <f t="shared" si="30"/>
        <v>0</v>
      </c>
      <c r="AB96" s="50">
        <f t="shared" si="30"/>
        <v>0</v>
      </c>
      <c r="AC96" s="50">
        <f t="shared" si="30"/>
        <v>0</v>
      </c>
      <c r="AD96" s="50">
        <f t="shared" si="30"/>
        <v>0</v>
      </c>
      <c r="AE96" s="50">
        <f t="shared" si="30"/>
        <v>0</v>
      </c>
      <c r="AF96" s="50">
        <f t="shared" si="30"/>
        <v>0</v>
      </c>
      <c r="AG96" s="50">
        <f t="shared" si="30"/>
        <v>0</v>
      </c>
      <c r="AH96" s="50">
        <f t="shared" si="30"/>
        <v>0</v>
      </c>
      <c r="AI96" s="50">
        <f t="shared" si="30"/>
        <v>0</v>
      </c>
      <c r="AJ96" s="50">
        <f t="shared" si="30"/>
        <v>0</v>
      </c>
      <c r="AK96" s="50">
        <f t="shared" si="31"/>
        <v>0</v>
      </c>
    </row>
    <row r="97" spans="5:37" ht="13.5" hidden="1" customHeight="1">
      <c r="E97" s="48" t="s">
        <v>59</v>
      </c>
      <c r="F97" s="50">
        <f t="shared" si="29"/>
        <v>0</v>
      </c>
      <c r="G97" s="50">
        <f t="shared" si="29"/>
        <v>0</v>
      </c>
      <c r="H97" s="50">
        <f t="shared" si="29"/>
        <v>0</v>
      </c>
      <c r="I97" s="50">
        <f t="shared" si="29"/>
        <v>0</v>
      </c>
      <c r="J97" s="50">
        <f t="shared" si="29"/>
        <v>0</v>
      </c>
      <c r="K97" s="50">
        <f t="shared" si="29"/>
        <v>0</v>
      </c>
      <c r="L97" s="50">
        <f t="shared" si="29"/>
        <v>0</v>
      </c>
      <c r="M97" s="50">
        <f t="shared" si="29"/>
        <v>0</v>
      </c>
      <c r="N97" s="50">
        <f t="shared" si="29"/>
        <v>0</v>
      </c>
      <c r="O97" s="50">
        <f t="shared" si="29"/>
        <v>0</v>
      </c>
      <c r="P97" s="50">
        <f t="shared" si="29"/>
        <v>0</v>
      </c>
      <c r="Q97" s="50">
        <f t="shared" si="29"/>
        <v>0</v>
      </c>
      <c r="R97" s="50">
        <f t="shared" si="29"/>
        <v>0</v>
      </c>
      <c r="S97" s="50">
        <f t="shared" si="29"/>
        <v>0</v>
      </c>
      <c r="T97" s="50">
        <f t="shared" si="29"/>
        <v>0</v>
      </c>
      <c r="U97" s="50">
        <f t="shared" si="29"/>
        <v>0</v>
      </c>
      <c r="V97" s="50">
        <f t="shared" si="30"/>
        <v>0</v>
      </c>
      <c r="W97" s="50">
        <f t="shared" si="30"/>
        <v>0</v>
      </c>
      <c r="X97" s="50">
        <f t="shared" si="30"/>
        <v>0</v>
      </c>
      <c r="Y97" s="50">
        <f t="shared" si="30"/>
        <v>0</v>
      </c>
      <c r="Z97" s="50">
        <f t="shared" si="30"/>
        <v>0</v>
      </c>
      <c r="AA97" s="50">
        <f t="shared" si="30"/>
        <v>0</v>
      </c>
      <c r="AB97" s="50">
        <f t="shared" si="30"/>
        <v>0</v>
      </c>
      <c r="AC97" s="50">
        <f t="shared" si="30"/>
        <v>0</v>
      </c>
      <c r="AD97" s="50">
        <f t="shared" si="30"/>
        <v>0</v>
      </c>
      <c r="AE97" s="50">
        <f t="shared" si="30"/>
        <v>0</v>
      </c>
      <c r="AF97" s="50">
        <f t="shared" si="30"/>
        <v>0</v>
      </c>
      <c r="AG97" s="50">
        <f t="shared" si="30"/>
        <v>0</v>
      </c>
      <c r="AH97" s="50">
        <f t="shared" si="30"/>
        <v>0</v>
      </c>
      <c r="AI97" s="50">
        <f t="shared" si="30"/>
        <v>0</v>
      </c>
      <c r="AJ97" s="50">
        <f t="shared" si="30"/>
        <v>0</v>
      </c>
      <c r="AK97" s="50">
        <f t="shared" si="31"/>
        <v>0</v>
      </c>
    </row>
    <row r="98" spans="5:37" ht="13.5" hidden="1" customHeight="1">
      <c r="E98" s="48" t="s">
        <v>60</v>
      </c>
      <c r="F98" s="50">
        <f t="shared" si="29"/>
        <v>0</v>
      </c>
      <c r="G98" s="50">
        <f t="shared" si="29"/>
        <v>0</v>
      </c>
      <c r="H98" s="50">
        <f t="shared" si="29"/>
        <v>0</v>
      </c>
      <c r="I98" s="50">
        <f t="shared" si="29"/>
        <v>0</v>
      </c>
      <c r="J98" s="50">
        <f t="shared" si="29"/>
        <v>0</v>
      </c>
      <c r="K98" s="50">
        <f t="shared" si="29"/>
        <v>0</v>
      </c>
      <c r="L98" s="50">
        <f t="shared" si="29"/>
        <v>0</v>
      </c>
      <c r="M98" s="50">
        <f t="shared" si="29"/>
        <v>0</v>
      </c>
      <c r="N98" s="50">
        <f t="shared" si="29"/>
        <v>0</v>
      </c>
      <c r="O98" s="50">
        <f t="shared" si="29"/>
        <v>0</v>
      </c>
      <c r="P98" s="50">
        <f t="shared" si="29"/>
        <v>0</v>
      </c>
      <c r="Q98" s="50">
        <f t="shared" si="29"/>
        <v>0</v>
      </c>
      <c r="R98" s="50">
        <f t="shared" si="29"/>
        <v>0</v>
      </c>
      <c r="S98" s="50">
        <f t="shared" si="29"/>
        <v>0</v>
      </c>
      <c r="T98" s="50">
        <f t="shared" si="29"/>
        <v>0</v>
      </c>
      <c r="U98" s="50">
        <f t="shared" si="29"/>
        <v>0</v>
      </c>
      <c r="V98" s="50">
        <f t="shared" si="30"/>
        <v>0</v>
      </c>
      <c r="W98" s="50">
        <f t="shared" si="30"/>
        <v>0</v>
      </c>
      <c r="X98" s="50">
        <f t="shared" si="30"/>
        <v>0</v>
      </c>
      <c r="Y98" s="50">
        <f t="shared" si="30"/>
        <v>0</v>
      </c>
      <c r="Z98" s="50">
        <f t="shared" si="30"/>
        <v>0</v>
      </c>
      <c r="AA98" s="50">
        <f t="shared" si="30"/>
        <v>0</v>
      </c>
      <c r="AB98" s="50">
        <f t="shared" si="30"/>
        <v>0</v>
      </c>
      <c r="AC98" s="50">
        <f t="shared" si="30"/>
        <v>0</v>
      </c>
      <c r="AD98" s="50">
        <f t="shared" si="30"/>
        <v>0</v>
      </c>
      <c r="AE98" s="50">
        <f t="shared" si="30"/>
        <v>0</v>
      </c>
      <c r="AF98" s="50">
        <f t="shared" si="30"/>
        <v>0</v>
      </c>
      <c r="AG98" s="50">
        <f t="shared" si="30"/>
        <v>0</v>
      </c>
      <c r="AH98" s="50">
        <f t="shared" si="30"/>
        <v>0</v>
      </c>
      <c r="AI98" s="50">
        <f t="shared" si="30"/>
        <v>0</v>
      </c>
      <c r="AJ98" s="50">
        <f t="shared" si="30"/>
        <v>0</v>
      </c>
      <c r="AK98" s="50">
        <f t="shared" si="31"/>
        <v>0</v>
      </c>
    </row>
    <row r="99" spans="5:37" ht="13.5" hidden="1" customHeight="1">
      <c r="E99" s="48" t="s">
        <v>61</v>
      </c>
      <c r="F99" s="50">
        <f t="shared" si="29"/>
        <v>0</v>
      </c>
      <c r="G99" s="50">
        <f t="shared" si="29"/>
        <v>0</v>
      </c>
      <c r="H99" s="50">
        <f t="shared" si="29"/>
        <v>0</v>
      </c>
      <c r="I99" s="50">
        <f t="shared" si="29"/>
        <v>0</v>
      </c>
      <c r="J99" s="50">
        <f t="shared" si="29"/>
        <v>0</v>
      </c>
      <c r="K99" s="50">
        <f t="shared" si="29"/>
        <v>0</v>
      </c>
      <c r="L99" s="50">
        <f t="shared" si="29"/>
        <v>0</v>
      </c>
      <c r="M99" s="50">
        <f t="shared" si="29"/>
        <v>0</v>
      </c>
      <c r="N99" s="50">
        <f t="shared" si="29"/>
        <v>0</v>
      </c>
      <c r="O99" s="50">
        <f t="shared" si="29"/>
        <v>0</v>
      </c>
      <c r="P99" s="50">
        <f t="shared" si="29"/>
        <v>0</v>
      </c>
      <c r="Q99" s="50">
        <f t="shared" si="29"/>
        <v>0</v>
      </c>
      <c r="R99" s="50">
        <f t="shared" si="29"/>
        <v>0</v>
      </c>
      <c r="S99" s="50">
        <f t="shared" si="29"/>
        <v>0</v>
      </c>
      <c r="T99" s="50">
        <f t="shared" si="29"/>
        <v>0</v>
      </c>
      <c r="U99" s="50">
        <f t="shared" si="29"/>
        <v>0</v>
      </c>
      <c r="V99" s="50">
        <f t="shared" si="30"/>
        <v>0</v>
      </c>
      <c r="W99" s="50">
        <f t="shared" si="30"/>
        <v>0</v>
      </c>
      <c r="X99" s="50">
        <f t="shared" si="30"/>
        <v>0</v>
      </c>
      <c r="Y99" s="50">
        <f t="shared" si="30"/>
        <v>0</v>
      </c>
      <c r="Z99" s="50">
        <f t="shared" si="30"/>
        <v>0</v>
      </c>
      <c r="AA99" s="50">
        <f t="shared" si="30"/>
        <v>0</v>
      </c>
      <c r="AB99" s="50">
        <f t="shared" si="30"/>
        <v>0</v>
      </c>
      <c r="AC99" s="50">
        <f t="shared" si="30"/>
        <v>0</v>
      </c>
      <c r="AD99" s="50">
        <f t="shared" si="30"/>
        <v>0</v>
      </c>
      <c r="AE99" s="50">
        <f t="shared" si="30"/>
        <v>0</v>
      </c>
      <c r="AF99" s="50">
        <f t="shared" si="30"/>
        <v>0</v>
      </c>
      <c r="AG99" s="50">
        <f t="shared" si="30"/>
        <v>0</v>
      </c>
      <c r="AH99" s="50">
        <f t="shared" si="30"/>
        <v>0</v>
      </c>
      <c r="AI99" s="50">
        <f t="shared" si="30"/>
        <v>0</v>
      </c>
      <c r="AJ99" s="50">
        <f t="shared" si="30"/>
        <v>0</v>
      </c>
      <c r="AK99" s="50">
        <f>COUNTIF(F99:AJ99,1)</f>
        <v>0</v>
      </c>
    </row>
    <row r="100" spans="5:37" ht="13.5" hidden="1" customHeight="1">
      <c r="E100" s="48" t="s">
        <v>62</v>
      </c>
      <c r="F100" s="50">
        <f t="shared" si="29"/>
        <v>0</v>
      </c>
      <c r="G100" s="50">
        <f t="shared" si="29"/>
        <v>0</v>
      </c>
      <c r="H100" s="50">
        <f t="shared" si="29"/>
        <v>0</v>
      </c>
      <c r="I100" s="50">
        <f t="shared" si="29"/>
        <v>0</v>
      </c>
      <c r="J100" s="50">
        <f t="shared" si="29"/>
        <v>0</v>
      </c>
      <c r="K100" s="50">
        <f t="shared" si="29"/>
        <v>0</v>
      </c>
      <c r="L100" s="50">
        <f t="shared" si="29"/>
        <v>0</v>
      </c>
      <c r="M100" s="50">
        <f t="shared" si="29"/>
        <v>0</v>
      </c>
      <c r="N100" s="50">
        <f t="shared" si="29"/>
        <v>0</v>
      </c>
      <c r="O100" s="50">
        <f t="shared" si="29"/>
        <v>0</v>
      </c>
      <c r="P100" s="50">
        <f t="shared" si="29"/>
        <v>0</v>
      </c>
      <c r="Q100" s="50">
        <f t="shared" si="29"/>
        <v>0</v>
      </c>
      <c r="R100" s="50">
        <f t="shared" si="29"/>
        <v>0</v>
      </c>
      <c r="S100" s="50">
        <f t="shared" si="29"/>
        <v>0</v>
      </c>
      <c r="T100" s="50">
        <f t="shared" si="29"/>
        <v>0</v>
      </c>
      <c r="U100" s="50">
        <f t="shared" si="29"/>
        <v>0</v>
      </c>
      <c r="V100" s="50">
        <f t="shared" si="30"/>
        <v>0</v>
      </c>
      <c r="W100" s="50">
        <f t="shared" si="30"/>
        <v>0</v>
      </c>
      <c r="X100" s="50">
        <f t="shared" si="30"/>
        <v>0</v>
      </c>
      <c r="Y100" s="50">
        <f t="shared" si="30"/>
        <v>0</v>
      </c>
      <c r="Z100" s="50">
        <f t="shared" si="30"/>
        <v>0</v>
      </c>
      <c r="AA100" s="50">
        <f t="shared" si="30"/>
        <v>0</v>
      </c>
      <c r="AB100" s="50">
        <f t="shared" si="30"/>
        <v>0</v>
      </c>
      <c r="AC100" s="50">
        <f t="shared" si="30"/>
        <v>0</v>
      </c>
      <c r="AD100" s="50">
        <f t="shared" si="30"/>
        <v>0</v>
      </c>
      <c r="AE100" s="50">
        <f t="shared" si="30"/>
        <v>0</v>
      </c>
      <c r="AF100" s="50">
        <f t="shared" si="30"/>
        <v>0</v>
      </c>
      <c r="AG100" s="50">
        <f t="shared" si="30"/>
        <v>0</v>
      </c>
      <c r="AH100" s="50">
        <f t="shared" si="30"/>
        <v>0</v>
      </c>
      <c r="AI100" s="50">
        <f t="shared" si="30"/>
        <v>0</v>
      </c>
      <c r="AJ100" s="50">
        <f t="shared" si="30"/>
        <v>0</v>
      </c>
      <c r="AK100" s="50">
        <f>COUNTIF(F100:AJ100,1)</f>
        <v>0</v>
      </c>
    </row>
    <row r="101" spans="5:37" ht="13.5" hidden="1" customHeight="1">
      <c r="E101" s="48" t="s">
        <v>63</v>
      </c>
      <c r="F101" s="50">
        <f t="shared" si="29"/>
        <v>0</v>
      </c>
      <c r="G101" s="50">
        <f t="shared" si="29"/>
        <v>0</v>
      </c>
      <c r="H101" s="50">
        <f t="shared" si="29"/>
        <v>0</v>
      </c>
      <c r="I101" s="50">
        <f t="shared" si="29"/>
        <v>0</v>
      </c>
      <c r="J101" s="50">
        <f t="shared" si="29"/>
        <v>0</v>
      </c>
      <c r="K101" s="50">
        <f t="shared" si="29"/>
        <v>0</v>
      </c>
      <c r="L101" s="50">
        <f t="shared" si="29"/>
        <v>0</v>
      </c>
      <c r="M101" s="50">
        <f t="shared" si="29"/>
        <v>0</v>
      </c>
      <c r="N101" s="50">
        <f t="shared" si="29"/>
        <v>0</v>
      </c>
      <c r="O101" s="50">
        <f t="shared" si="29"/>
        <v>0</v>
      </c>
      <c r="P101" s="50">
        <f t="shared" si="29"/>
        <v>0</v>
      </c>
      <c r="Q101" s="50">
        <f t="shared" si="29"/>
        <v>0</v>
      </c>
      <c r="R101" s="50">
        <f t="shared" si="29"/>
        <v>0</v>
      </c>
      <c r="S101" s="50">
        <f t="shared" si="29"/>
        <v>0</v>
      </c>
      <c r="T101" s="50">
        <f t="shared" si="29"/>
        <v>0</v>
      </c>
      <c r="U101" s="50">
        <f t="shared" si="29"/>
        <v>0</v>
      </c>
      <c r="V101" s="50">
        <f t="shared" si="30"/>
        <v>0</v>
      </c>
      <c r="W101" s="50">
        <f t="shared" si="30"/>
        <v>0</v>
      </c>
      <c r="X101" s="50">
        <f t="shared" si="30"/>
        <v>0</v>
      </c>
      <c r="Y101" s="50">
        <f t="shared" si="30"/>
        <v>0</v>
      </c>
      <c r="Z101" s="50">
        <f t="shared" si="30"/>
        <v>0</v>
      </c>
      <c r="AA101" s="50">
        <f t="shared" si="30"/>
        <v>0</v>
      </c>
      <c r="AB101" s="50">
        <f t="shared" si="30"/>
        <v>0</v>
      </c>
      <c r="AC101" s="50">
        <f t="shared" si="30"/>
        <v>0</v>
      </c>
      <c r="AD101" s="50">
        <f t="shared" si="30"/>
        <v>0</v>
      </c>
      <c r="AE101" s="50">
        <f t="shared" si="30"/>
        <v>0</v>
      </c>
      <c r="AF101" s="50">
        <f t="shared" si="30"/>
        <v>0</v>
      </c>
      <c r="AG101" s="50">
        <f t="shared" si="30"/>
        <v>0</v>
      </c>
      <c r="AH101" s="50">
        <f t="shared" si="30"/>
        <v>0</v>
      </c>
      <c r="AI101" s="50">
        <f t="shared" si="30"/>
        <v>0</v>
      </c>
      <c r="AJ101" s="50">
        <f t="shared" si="30"/>
        <v>0</v>
      </c>
      <c r="AK101" s="50">
        <f>COUNTIF(F101:AJ101,1)</f>
        <v>0</v>
      </c>
    </row>
    <row r="102" spans="5:37" ht="13.5" hidden="1" customHeight="1">
      <c r="E102" s="48" t="s">
        <v>64</v>
      </c>
      <c r="F102" s="50">
        <f t="shared" si="29"/>
        <v>0</v>
      </c>
      <c r="G102" s="50">
        <f t="shared" si="29"/>
        <v>0</v>
      </c>
      <c r="H102" s="50">
        <f t="shared" si="29"/>
        <v>0</v>
      </c>
      <c r="I102" s="50">
        <f t="shared" si="29"/>
        <v>0</v>
      </c>
      <c r="J102" s="50">
        <f t="shared" si="29"/>
        <v>0</v>
      </c>
      <c r="K102" s="50">
        <f t="shared" si="29"/>
        <v>0</v>
      </c>
      <c r="L102" s="50">
        <f t="shared" si="29"/>
        <v>0</v>
      </c>
      <c r="M102" s="50">
        <f t="shared" si="29"/>
        <v>0</v>
      </c>
      <c r="N102" s="50">
        <f t="shared" si="29"/>
        <v>0</v>
      </c>
      <c r="O102" s="50">
        <f t="shared" si="29"/>
        <v>0</v>
      </c>
      <c r="P102" s="50">
        <f t="shared" si="29"/>
        <v>0</v>
      </c>
      <c r="Q102" s="50">
        <f t="shared" si="29"/>
        <v>0</v>
      </c>
      <c r="R102" s="50">
        <f t="shared" si="29"/>
        <v>0</v>
      </c>
      <c r="S102" s="50">
        <f t="shared" si="29"/>
        <v>0</v>
      </c>
      <c r="T102" s="50">
        <f t="shared" si="29"/>
        <v>0</v>
      </c>
      <c r="U102" s="50">
        <f t="shared" si="29"/>
        <v>0</v>
      </c>
      <c r="V102" s="50">
        <f t="shared" si="30"/>
        <v>0</v>
      </c>
      <c r="W102" s="50">
        <f t="shared" si="30"/>
        <v>0</v>
      </c>
      <c r="X102" s="50">
        <f t="shared" si="30"/>
        <v>0</v>
      </c>
      <c r="Y102" s="50">
        <f t="shared" si="30"/>
        <v>0</v>
      </c>
      <c r="Z102" s="50">
        <f t="shared" si="30"/>
        <v>0</v>
      </c>
      <c r="AA102" s="50">
        <f t="shared" si="30"/>
        <v>0</v>
      </c>
      <c r="AB102" s="50">
        <f t="shared" si="30"/>
        <v>0</v>
      </c>
      <c r="AC102" s="50">
        <f t="shared" si="30"/>
        <v>0</v>
      </c>
      <c r="AD102" s="50">
        <f t="shared" si="30"/>
        <v>0</v>
      </c>
      <c r="AE102" s="50">
        <f t="shared" si="30"/>
        <v>0</v>
      </c>
      <c r="AF102" s="50">
        <f t="shared" si="30"/>
        <v>0</v>
      </c>
      <c r="AG102" s="50">
        <f t="shared" si="30"/>
        <v>0</v>
      </c>
      <c r="AH102" s="50">
        <f t="shared" si="30"/>
        <v>0</v>
      </c>
      <c r="AI102" s="50">
        <f t="shared" si="30"/>
        <v>0</v>
      </c>
      <c r="AJ102" s="50">
        <f t="shared" si="30"/>
        <v>0</v>
      </c>
      <c r="AK102" s="50">
        <f>COUNTIF(F102:AJ102,1)</f>
        <v>0</v>
      </c>
    </row>
    <row r="103" spans="5:37" ht="13.5" hidden="1" customHeight="1">
      <c r="E103" s="48" t="s">
        <v>65</v>
      </c>
      <c r="F103" s="50">
        <f t="shared" si="29"/>
        <v>0</v>
      </c>
      <c r="G103" s="50">
        <f t="shared" si="29"/>
        <v>0</v>
      </c>
      <c r="H103" s="50">
        <f t="shared" si="29"/>
        <v>0</v>
      </c>
      <c r="I103" s="50">
        <f t="shared" si="29"/>
        <v>0</v>
      </c>
      <c r="J103" s="50">
        <f t="shared" si="29"/>
        <v>0</v>
      </c>
      <c r="K103" s="50">
        <f t="shared" si="29"/>
        <v>0</v>
      </c>
      <c r="L103" s="50">
        <f t="shared" si="29"/>
        <v>0</v>
      </c>
      <c r="M103" s="50">
        <f t="shared" si="29"/>
        <v>0</v>
      </c>
      <c r="N103" s="50">
        <f t="shared" si="29"/>
        <v>0</v>
      </c>
      <c r="O103" s="50">
        <f t="shared" si="29"/>
        <v>0</v>
      </c>
      <c r="P103" s="50">
        <f t="shared" si="29"/>
        <v>0</v>
      </c>
      <c r="Q103" s="50">
        <f t="shared" si="29"/>
        <v>0</v>
      </c>
      <c r="R103" s="50">
        <f t="shared" si="29"/>
        <v>0</v>
      </c>
      <c r="S103" s="50">
        <f t="shared" si="29"/>
        <v>0</v>
      </c>
      <c r="T103" s="50">
        <f t="shared" si="29"/>
        <v>0</v>
      </c>
      <c r="U103" s="50">
        <f t="shared" si="29"/>
        <v>0</v>
      </c>
      <c r="V103" s="50">
        <f t="shared" si="30"/>
        <v>0</v>
      </c>
      <c r="W103" s="50">
        <f t="shared" si="30"/>
        <v>0</v>
      </c>
      <c r="X103" s="50">
        <f t="shared" si="30"/>
        <v>0</v>
      </c>
      <c r="Y103" s="50">
        <f t="shared" si="30"/>
        <v>0</v>
      </c>
      <c r="Z103" s="50">
        <f t="shared" si="30"/>
        <v>0</v>
      </c>
      <c r="AA103" s="50">
        <f t="shared" si="30"/>
        <v>0</v>
      </c>
      <c r="AB103" s="50">
        <f t="shared" si="30"/>
        <v>0</v>
      </c>
      <c r="AC103" s="50">
        <f t="shared" si="30"/>
        <v>0</v>
      </c>
      <c r="AD103" s="50">
        <f t="shared" si="30"/>
        <v>0</v>
      </c>
      <c r="AE103" s="50">
        <f t="shared" si="30"/>
        <v>0</v>
      </c>
      <c r="AF103" s="50">
        <f t="shared" si="30"/>
        <v>0</v>
      </c>
      <c r="AG103" s="50">
        <f t="shared" si="30"/>
        <v>0</v>
      </c>
      <c r="AH103" s="50">
        <f t="shared" si="30"/>
        <v>0</v>
      </c>
      <c r="AI103" s="50">
        <f t="shared" si="30"/>
        <v>0</v>
      </c>
      <c r="AJ103" s="50">
        <f t="shared" si="30"/>
        <v>0</v>
      </c>
      <c r="AK103" s="50">
        <f>COUNTIF(F103:AJ103,1)</f>
        <v>0</v>
      </c>
    </row>
    <row r="104" spans="5:37" ht="13.5" hidden="1" customHeight="1">
      <c r="E104" s="48" t="s">
        <v>66</v>
      </c>
      <c r="F104" s="50">
        <f t="shared" si="29"/>
        <v>0</v>
      </c>
      <c r="G104" s="50">
        <f t="shared" si="29"/>
        <v>0</v>
      </c>
      <c r="H104" s="50">
        <f t="shared" si="29"/>
        <v>0</v>
      </c>
      <c r="I104" s="50">
        <f t="shared" si="29"/>
        <v>0</v>
      </c>
      <c r="J104" s="50">
        <f t="shared" si="29"/>
        <v>0</v>
      </c>
      <c r="K104" s="50">
        <f t="shared" si="29"/>
        <v>0</v>
      </c>
      <c r="L104" s="50">
        <f t="shared" si="29"/>
        <v>0</v>
      </c>
      <c r="M104" s="50">
        <f t="shared" si="29"/>
        <v>0</v>
      </c>
      <c r="N104" s="50">
        <f t="shared" si="29"/>
        <v>0</v>
      </c>
      <c r="O104" s="50">
        <f t="shared" si="29"/>
        <v>0</v>
      </c>
      <c r="P104" s="50">
        <f t="shared" si="29"/>
        <v>0</v>
      </c>
      <c r="Q104" s="50">
        <f t="shared" si="29"/>
        <v>0</v>
      </c>
      <c r="R104" s="50">
        <f t="shared" si="29"/>
        <v>0</v>
      </c>
      <c r="S104" s="50">
        <f t="shared" si="29"/>
        <v>0</v>
      </c>
      <c r="T104" s="50">
        <f t="shared" si="29"/>
        <v>0</v>
      </c>
      <c r="U104" s="50">
        <f t="shared" si="29"/>
        <v>0</v>
      </c>
      <c r="V104" s="50">
        <f t="shared" si="30"/>
        <v>0</v>
      </c>
      <c r="W104" s="50">
        <f t="shared" si="30"/>
        <v>0</v>
      </c>
      <c r="X104" s="50">
        <f t="shared" si="30"/>
        <v>0</v>
      </c>
      <c r="Y104" s="50">
        <f t="shared" si="30"/>
        <v>0</v>
      </c>
      <c r="Z104" s="50">
        <f t="shared" si="30"/>
        <v>0</v>
      </c>
      <c r="AA104" s="50">
        <f t="shared" si="30"/>
        <v>0</v>
      </c>
      <c r="AB104" s="50">
        <f t="shared" si="30"/>
        <v>0</v>
      </c>
      <c r="AC104" s="50">
        <f t="shared" si="30"/>
        <v>0</v>
      </c>
      <c r="AD104" s="50">
        <f t="shared" si="30"/>
        <v>0</v>
      </c>
      <c r="AE104" s="50">
        <f t="shared" si="30"/>
        <v>0</v>
      </c>
      <c r="AF104" s="50">
        <f t="shared" si="30"/>
        <v>0</v>
      </c>
      <c r="AG104" s="50">
        <f t="shared" si="30"/>
        <v>0</v>
      </c>
      <c r="AH104" s="50">
        <f t="shared" si="30"/>
        <v>0</v>
      </c>
      <c r="AI104" s="50">
        <f t="shared" si="30"/>
        <v>0</v>
      </c>
      <c r="AJ104" s="50">
        <f t="shared" si="30"/>
        <v>0</v>
      </c>
      <c r="AK104" s="50">
        <f t="shared" si="31"/>
        <v>0</v>
      </c>
    </row>
    <row r="105" spans="5:37" ht="13.5" hidden="1" customHeight="1">
      <c r="E105" s="48" t="s">
        <v>67</v>
      </c>
      <c r="F105" s="50">
        <f t="shared" si="29"/>
        <v>0</v>
      </c>
      <c r="G105" s="50">
        <f t="shared" si="29"/>
        <v>0</v>
      </c>
      <c r="H105" s="50">
        <f t="shared" si="29"/>
        <v>0</v>
      </c>
      <c r="I105" s="50">
        <f t="shared" si="29"/>
        <v>0</v>
      </c>
      <c r="J105" s="50">
        <f t="shared" si="29"/>
        <v>0</v>
      </c>
      <c r="K105" s="50">
        <f t="shared" si="29"/>
        <v>0</v>
      </c>
      <c r="L105" s="50">
        <f t="shared" si="29"/>
        <v>0</v>
      </c>
      <c r="M105" s="50">
        <f t="shared" si="29"/>
        <v>0</v>
      </c>
      <c r="N105" s="50">
        <f t="shared" si="29"/>
        <v>0</v>
      </c>
      <c r="O105" s="50">
        <f t="shared" si="29"/>
        <v>0</v>
      </c>
      <c r="P105" s="50">
        <f t="shared" si="29"/>
        <v>0</v>
      </c>
      <c r="Q105" s="50">
        <f t="shared" si="29"/>
        <v>0</v>
      </c>
      <c r="R105" s="50">
        <f t="shared" si="29"/>
        <v>0</v>
      </c>
      <c r="S105" s="50">
        <f t="shared" si="29"/>
        <v>0</v>
      </c>
      <c r="T105" s="50">
        <f t="shared" si="29"/>
        <v>0</v>
      </c>
      <c r="U105" s="50">
        <f t="shared" si="29"/>
        <v>0</v>
      </c>
      <c r="V105" s="50">
        <f t="shared" si="30"/>
        <v>0</v>
      </c>
      <c r="W105" s="50">
        <f t="shared" si="30"/>
        <v>0</v>
      </c>
      <c r="X105" s="50">
        <f t="shared" si="30"/>
        <v>0</v>
      </c>
      <c r="Y105" s="50">
        <f t="shared" si="30"/>
        <v>0</v>
      </c>
      <c r="Z105" s="50">
        <f t="shared" si="30"/>
        <v>0</v>
      </c>
      <c r="AA105" s="50">
        <f t="shared" si="30"/>
        <v>0</v>
      </c>
      <c r="AB105" s="50">
        <f t="shared" si="30"/>
        <v>0</v>
      </c>
      <c r="AC105" s="50">
        <f t="shared" si="30"/>
        <v>0</v>
      </c>
      <c r="AD105" s="50">
        <f t="shared" si="30"/>
        <v>0</v>
      </c>
      <c r="AE105" s="50">
        <f t="shared" si="30"/>
        <v>0</v>
      </c>
      <c r="AF105" s="50">
        <f t="shared" si="30"/>
        <v>0</v>
      </c>
      <c r="AG105" s="50">
        <f t="shared" si="30"/>
        <v>0</v>
      </c>
      <c r="AH105" s="50">
        <f t="shared" si="30"/>
        <v>0</v>
      </c>
      <c r="AI105" s="50">
        <f t="shared" si="30"/>
        <v>0</v>
      </c>
      <c r="AJ105" s="50">
        <f t="shared" si="30"/>
        <v>0</v>
      </c>
      <c r="AK105" s="50">
        <f t="shared" si="31"/>
        <v>0</v>
      </c>
    </row>
    <row r="106" spans="5:37" ht="13.5" hidden="1" customHeight="1">
      <c r="E106" s="48" t="s">
        <v>68</v>
      </c>
      <c r="F106" s="50">
        <f t="shared" si="29"/>
        <v>0</v>
      </c>
      <c r="G106" s="50">
        <f t="shared" si="29"/>
        <v>0</v>
      </c>
      <c r="H106" s="50">
        <f t="shared" si="29"/>
        <v>0</v>
      </c>
      <c r="I106" s="50">
        <f t="shared" si="29"/>
        <v>0</v>
      </c>
      <c r="J106" s="50">
        <f t="shared" si="29"/>
        <v>0</v>
      </c>
      <c r="K106" s="50">
        <f t="shared" si="29"/>
        <v>0</v>
      </c>
      <c r="L106" s="50">
        <f t="shared" si="29"/>
        <v>0</v>
      </c>
      <c r="M106" s="50">
        <f t="shared" si="29"/>
        <v>0</v>
      </c>
      <c r="N106" s="50">
        <f t="shared" si="29"/>
        <v>0</v>
      </c>
      <c r="O106" s="50">
        <f t="shared" si="29"/>
        <v>0</v>
      </c>
      <c r="P106" s="50">
        <f t="shared" si="29"/>
        <v>0</v>
      </c>
      <c r="Q106" s="50">
        <f t="shared" si="29"/>
        <v>0</v>
      </c>
      <c r="R106" s="50">
        <f t="shared" si="29"/>
        <v>0</v>
      </c>
      <c r="S106" s="50">
        <f t="shared" si="29"/>
        <v>0</v>
      </c>
      <c r="T106" s="50">
        <f t="shared" si="29"/>
        <v>0</v>
      </c>
      <c r="U106" s="50">
        <f t="shared" ref="U106:AJ106" si="32">IF(COUNTIF(V$11:V$30,$E106)=0,0,1)</f>
        <v>0</v>
      </c>
      <c r="V106" s="50">
        <f t="shared" si="32"/>
        <v>0</v>
      </c>
      <c r="W106" s="50">
        <f t="shared" si="32"/>
        <v>0</v>
      </c>
      <c r="X106" s="50">
        <f t="shared" si="32"/>
        <v>0</v>
      </c>
      <c r="Y106" s="50">
        <f t="shared" si="32"/>
        <v>0</v>
      </c>
      <c r="Z106" s="50">
        <f t="shared" si="32"/>
        <v>0</v>
      </c>
      <c r="AA106" s="50">
        <f t="shared" si="32"/>
        <v>0</v>
      </c>
      <c r="AB106" s="50">
        <f t="shared" si="32"/>
        <v>0</v>
      </c>
      <c r="AC106" s="50">
        <f t="shared" si="32"/>
        <v>0</v>
      </c>
      <c r="AD106" s="50">
        <f t="shared" si="32"/>
        <v>0</v>
      </c>
      <c r="AE106" s="50">
        <f t="shared" si="32"/>
        <v>0</v>
      </c>
      <c r="AF106" s="50">
        <f t="shared" si="32"/>
        <v>0</v>
      </c>
      <c r="AG106" s="50">
        <f t="shared" si="32"/>
        <v>0</v>
      </c>
      <c r="AH106" s="50">
        <f t="shared" si="32"/>
        <v>0</v>
      </c>
      <c r="AI106" s="50">
        <f t="shared" si="32"/>
        <v>0</v>
      </c>
      <c r="AJ106" s="50">
        <f t="shared" si="32"/>
        <v>0</v>
      </c>
      <c r="AK106" s="50">
        <f t="shared" si="31"/>
        <v>0</v>
      </c>
    </row>
    <row r="107" spans="5:37" ht="13.5" customHeight="1"/>
  </sheetData>
  <sheetProtection formatCells="0"/>
  <mergeCells count="504">
    <mergeCell ref="BF3:BG3"/>
    <mergeCell ref="BF5:BG5"/>
    <mergeCell ref="BF37:BF38"/>
    <mergeCell ref="BF39:BF40"/>
    <mergeCell ref="BF41:BF42"/>
    <mergeCell ref="BF43:BF44"/>
    <mergeCell ref="BF45:BF46"/>
    <mergeCell ref="BF47:BF48"/>
    <mergeCell ref="BF49:BF50"/>
    <mergeCell ref="BF7:BF8"/>
    <mergeCell ref="BF9:BF10"/>
    <mergeCell ref="BF11:BF12"/>
    <mergeCell ref="BF13:BF14"/>
    <mergeCell ref="BF15:BF16"/>
    <mergeCell ref="BF17:BF18"/>
    <mergeCell ref="BF19:BF20"/>
    <mergeCell ref="BF21:BF22"/>
    <mergeCell ref="BF23:BF24"/>
    <mergeCell ref="AR63:AT63"/>
    <mergeCell ref="AR55:AT56"/>
    <mergeCell ref="AU55:AU56"/>
    <mergeCell ref="AV55:AV56"/>
    <mergeCell ref="AW55:AW56"/>
    <mergeCell ref="AX55:AX56"/>
    <mergeCell ref="AY55:AY56"/>
    <mergeCell ref="AZ55:AZ56"/>
    <mergeCell ref="AZ53:AZ54"/>
    <mergeCell ref="AR62:AT62"/>
    <mergeCell ref="BA53:BA54"/>
    <mergeCell ref="BB53:BB54"/>
    <mergeCell ref="BC53:BC54"/>
    <mergeCell ref="BD53:BD54"/>
    <mergeCell ref="BE53:BE54"/>
    <mergeCell ref="BG53:BG54"/>
    <mergeCell ref="AT51:AT52"/>
    <mergeCell ref="AU51:AU52"/>
    <mergeCell ref="AV51:AV52"/>
    <mergeCell ref="AW51:AW52"/>
    <mergeCell ref="AX51:AX52"/>
    <mergeCell ref="AY51:AY52"/>
    <mergeCell ref="AZ51:AZ52"/>
    <mergeCell ref="BA51:BA52"/>
    <mergeCell ref="BB51:BB52"/>
    <mergeCell ref="BC51:BC52"/>
    <mergeCell ref="BD51:BD52"/>
    <mergeCell ref="BE51:BE52"/>
    <mergeCell ref="BG51:BG52"/>
    <mergeCell ref="BF51:BF52"/>
    <mergeCell ref="BF53:BF54"/>
    <mergeCell ref="BD57:BD58"/>
    <mergeCell ref="BE57:BE58"/>
    <mergeCell ref="BG57:BG58"/>
    <mergeCell ref="AZ57:AZ58"/>
    <mergeCell ref="BA57:BA58"/>
    <mergeCell ref="BB57:BB58"/>
    <mergeCell ref="BC57:BC58"/>
    <mergeCell ref="BA55:BA56"/>
    <mergeCell ref="BB55:BB56"/>
    <mergeCell ref="BC55:BC56"/>
    <mergeCell ref="BD55:BD56"/>
    <mergeCell ref="BE55:BE56"/>
    <mergeCell ref="BG55:BG56"/>
    <mergeCell ref="BF55:BF56"/>
    <mergeCell ref="BF57:BF58"/>
    <mergeCell ref="C50:F50"/>
    <mergeCell ref="AR59:AT59"/>
    <mergeCell ref="A52:E55"/>
    <mergeCell ref="W52:Y52"/>
    <mergeCell ref="AR60:AT60"/>
    <mergeCell ref="W53:Y53"/>
    <mergeCell ref="AR61:AT61"/>
    <mergeCell ref="AX57:AX58"/>
    <mergeCell ref="AY57:AY58"/>
    <mergeCell ref="AS49:AS50"/>
    <mergeCell ref="AT49:AT50"/>
    <mergeCell ref="AU49:AU50"/>
    <mergeCell ref="AV49:AV50"/>
    <mergeCell ref="AW49:AW50"/>
    <mergeCell ref="W54:Y54"/>
    <mergeCell ref="AS53:AS54"/>
    <mergeCell ref="AT53:AT54"/>
    <mergeCell ref="AU53:AU54"/>
    <mergeCell ref="AV53:AV54"/>
    <mergeCell ref="AW53:AW54"/>
    <mergeCell ref="AX53:AX54"/>
    <mergeCell ref="AY53:AY54"/>
    <mergeCell ref="W55:Y55"/>
    <mergeCell ref="BE47:BE48"/>
    <mergeCell ref="BG47:BG48"/>
    <mergeCell ref="C48:D48"/>
    <mergeCell ref="C49:D49"/>
    <mergeCell ref="AR57:AT58"/>
    <mergeCell ref="AU57:AU58"/>
    <mergeCell ref="AV57:AV58"/>
    <mergeCell ref="AW57:AW58"/>
    <mergeCell ref="AW47:AW48"/>
    <mergeCell ref="AX47:AX48"/>
    <mergeCell ref="AY47:AY48"/>
    <mergeCell ref="AZ47:AZ48"/>
    <mergeCell ref="BA47:BA48"/>
    <mergeCell ref="BB47:BB48"/>
    <mergeCell ref="AX49:AX50"/>
    <mergeCell ref="AY49:AY50"/>
    <mergeCell ref="AZ49:AZ50"/>
    <mergeCell ref="BA49:BA50"/>
    <mergeCell ref="BB49:BB50"/>
    <mergeCell ref="BC49:BC50"/>
    <mergeCell ref="BD49:BD50"/>
    <mergeCell ref="BE49:BE50"/>
    <mergeCell ref="BG49:BG50"/>
    <mergeCell ref="AS51:AS52"/>
    <mergeCell ref="BC45:BC46"/>
    <mergeCell ref="BD45:BD46"/>
    <mergeCell ref="BE45:BE46"/>
    <mergeCell ref="BG45:BG46"/>
    <mergeCell ref="C46:D46"/>
    <mergeCell ref="C47:D47"/>
    <mergeCell ref="AS47:AS48"/>
    <mergeCell ref="AT47:AT48"/>
    <mergeCell ref="AU47:AU48"/>
    <mergeCell ref="AV47:AV48"/>
    <mergeCell ref="AW45:AW46"/>
    <mergeCell ref="AX45:AX46"/>
    <mergeCell ref="AY45:AY46"/>
    <mergeCell ref="AZ45:AZ46"/>
    <mergeCell ref="BA45:BA46"/>
    <mergeCell ref="BB45:BB46"/>
    <mergeCell ref="AN45:AN47"/>
    <mergeCell ref="AO45:AO47"/>
    <mergeCell ref="AS45:AS46"/>
    <mergeCell ref="AT45:AT46"/>
    <mergeCell ref="AU45:AU46"/>
    <mergeCell ref="AV45:AV46"/>
    <mergeCell ref="BC47:BC48"/>
    <mergeCell ref="BD47:BD48"/>
    <mergeCell ref="BD43:BD44"/>
    <mergeCell ref="BE43:BE44"/>
    <mergeCell ref="BG43:BG44"/>
    <mergeCell ref="C44:D44"/>
    <mergeCell ref="AV43:AV44"/>
    <mergeCell ref="AW43:AW44"/>
    <mergeCell ref="AX43:AX44"/>
    <mergeCell ref="AY43:AY44"/>
    <mergeCell ref="AZ43:AZ44"/>
    <mergeCell ref="BA43:BA44"/>
    <mergeCell ref="BE41:BE42"/>
    <mergeCell ref="BG41:BG42"/>
    <mergeCell ref="C42:D42"/>
    <mergeCell ref="AM42:AM44"/>
    <mergeCell ref="AN42:AN44"/>
    <mergeCell ref="AO42:AO44"/>
    <mergeCell ref="C43:D43"/>
    <mergeCell ref="AS43:AS44"/>
    <mergeCell ref="AT43:AT44"/>
    <mergeCell ref="AU43:AU44"/>
    <mergeCell ref="AY41:AY42"/>
    <mergeCell ref="AZ41:AZ42"/>
    <mergeCell ref="BA41:BA42"/>
    <mergeCell ref="BB41:BB42"/>
    <mergeCell ref="BC41:BC42"/>
    <mergeCell ref="BD41:BD42"/>
    <mergeCell ref="AS41:AS42"/>
    <mergeCell ref="AT41:AT42"/>
    <mergeCell ref="AU41:AU42"/>
    <mergeCell ref="AV41:AV42"/>
    <mergeCell ref="AW41:AW42"/>
    <mergeCell ref="AX41:AX42"/>
    <mergeCell ref="BB43:BB44"/>
    <mergeCell ref="BC43:BC44"/>
    <mergeCell ref="BA39:BA40"/>
    <mergeCell ref="BB39:BB40"/>
    <mergeCell ref="BC39:BC40"/>
    <mergeCell ref="BD39:BD40"/>
    <mergeCell ref="BE39:BE40"/>
    <mergeCell ref="BG39:BG40"/>
    <mergeCell ref="AU39:AU40"/>
    <mergeCell ref="AV39:AV40"/>
    <mergeCell ref="AW39:AW40"/>
    <mergeCell ref="AX39:AX40"/>
    <mergeCell ref="AY39:AY40"/>
    <mergeCell ref="AZ39:AZ40"/>
    <mergeCell ref="BE37:BE38"/>
    <mergeCell ref="BG37:BG38"/>
    <mergeCell ref="C38:D38"/>
    <mergeCell ref="C39:D39"/>
    <mergeCell ref="AM39:AM41"/>
    <mergeCell ref="AN39:AN41"/>
    <mergeCell ref="AO39:AO41"/>
    <mergeCell ref="AR39:AR48"/>
    <mergeCell ref="AS39:AS40"/>
    <mergeCell ref="AT39:AT40"/>
    <mergeCell ref="AY37:AY38"/>
    <mergeCell ref="AZ37:AZ38"/>
    <mergeCell ref="BA37:BA38"/>
    <mergeCell ref="BB37:BB38"/>
    <mergeCell ref="BC37:BC38"/>
    <mergeCell ref="BD37:BD38"/>
    <mergeCell ref="AS37:AS38"/>
    <mergeCell ref="AT37:AT38"/>
    <mergeCell ref="AU37:AU38"/>
    <mergeCell ref="AV37:AV38"/>
    <mergeCell ref="AW37:AW38"/>
    <mergeCell ref="AX37:AX38"/>
    <mergeCell ref="AL36:AL47"/>
    <mergeCell ref="AM36:AM38"/>
    <mergeCell ref="BB35:BB36"/>
    <mergeCell ref="BC35:BC36"/>
    <mergeCell ref="BD35:BD36"/>
    <mergeCell ref="BE35:BE36"/>
    <mergeCell ref="BG35:BG36"/>
    <mergeCell ref="AU35:AU36"/>
    <mergeCell ref="AV35:AV36"/>
    <mergeCell ref="AW35:AW36"/>
    <mergeCell ref="AX35:AX36"/>
    <mergeCell ref="AY35:AY36"/>
    <mergeCell ref="AZ35:AZ36"/>
    <mergeCell ref="BA35:BA36"/>
    <mergeCell ref="BF35:BF36"/>
    <mergeCell ref="A35:B36"/>
    <mergeCell ref="C35:D36"/>
    <mergeCell ref="E35:E36"/>
    <mergeCell ref="F35:F36"/>
    <mergeCell ref="G35:AK35"/>
    <mergeCell ref="AS35:AS36"/>
    <mergeCell ref="AT35:AT36"/>
    <mergeCell ref="AX33:AX34"/>
    <mergeCell ref="AY33:AY34"/>
    <mergeCell ref="AN36:AN38"/>
    <mergeCell ref="AO36:AO38"/>
    <mergeCell ref="A37:B50"/>
    <mergeCell ref="C37:D37"/>
    <mergeCell ref="C40:D40"/>
    <mergeCell ref="C41:D41"/>
    <mergeCell ref="C45:D45"/>
    <mergeCell ref="AM45:AM47"/>
    <mergeCell ref="A33:F33"/>
    <mergeCell ref="AS33:AS34"/>
    <mergeCell ref="AT33:AT34"/>
    <mergeCell ref="AU33:AU34"/>
    <mergeCell ref="AV33:AV34"/>
    <mergeCell ref="AW33:AW34"/>
    <mergeCell ref="AR49:AR54"/>
    <mergeCell ref="AS27:AS28"/>
    <mergeCell ref="AT27:AT28"/>
    <mergeCell ref="AU27:AU28"/>
    <mergeCell ref="AV27:AV28"/>
    <mergeCell ref="AW27:AW28"/>
    <mergeCell ref="AX27:AX28"/>
    <mergeCell ref="AY27:AY28"/>
    <mergeCell ref="AZ27:AZ28"/>
    <mergeCell ref="AS23:AS24"/>
    <mergeCell ref="AT23:AT24"/>
    <mergeCell ref="AU23:AU24"/>
    <mergeCell ref="AV23:AV24"/>
    <mergeCell ref="AW23:AW24"/>
    <mergeCell ref="AZ33:AZ34"/>
    <mergeCell ref="B31:F31"/>
    <mergeCell ref="AS31:AS32"/>
    <mergeCell ref="AT31:AT32"/>
    <mergeCell ref="AU31:AU32"/>
    <mergeCell ref="AV31:AV32"/>
    <mergeCell ref="AW31:AW32"/>
    <mergeCell ref="AW29:AW30"/>
    <mergeCell ref="AX29:AX30"/>
    <mergeCell ref="AY29:AY30"/>
    <mergeCell ref="A32:F32"/>
    <mergeCell ref="AR29:AR38"/>
    <mergeCell ref="AS29:AS30"/>
    <mergeCell ref="AT29:AT30"/>
    <mergeCell ref="AU29:AU30"/>
    <mergeCell ref="AV29:AV30"/>
    <mergeCell ref="AX31:AX32"/>
    <mergeCell ref="AY31:AY32"/>
    <mergeCell ref="AZ31:AZ32"/>
    <mergeCell ref="A11:A31"/>
    <mergeCell ref="AS11:AS12"/>
    <mergeCell ref="AT11:AT12"/>
    <mergeCell ref="AU11:AU12"/>
    <mergeCell ref="AV11:AV12"/>
    <mergeCell ref="AZ29:AZ30"/>
    <mergeCell ref="BA29:BA30"/>
    <mergeCell ref="BB29:BB30"/>
    <mergeCell ref="BD31:BD32"/>
    <mergeCell ref="BE31:BE32"/>
    <mergeCell ref="BG31:BG32"/>
    <mergeCell ref="BA31:BA32"/>
    <mergeCell ref="BB31:BB32"/>
    <mergeCell ref="BC31:BC32"/>
    <mergeCell ref="BF29:BF30"/>
    <mergeCell ref="BF31:BF32"/>
    <mergeCell ref="BD33:BD34"/>
    <mergeCell ref="BE33:BE34"/>
    <mergeCell ref="BG33:BG34"/>
    <mergeCell ref="BA33:BA34"/>
    <mergeCell ref="BB33:BB34"/>
    <mergeCell ref="BC33:BC34"/>
    <mergeCell ref="BB25:BB26"/>
    <mergeCell ref="BC25:BC26"/>
    <mergeCell ref="BD25:BD26"/>
    <mergeCell ref="BE25:BE26"/>
    <mergeCell ref="BB27:BB28"/>
    <mergeCell ref="BC27:BC28"/>
    <mergeCell ref="BD27:BD28"/>
    <mergeCell ref="BE27:BE28"/>
    <mergeCell ref="BG27:BG28"/>
    <mergeCell ref="BA27:BA28"/>
    <mergeCell ref="BC29:BC30"/>
    <mergeCell ref="BD29:BD30"/>
    <mergeCell ref="BE29:BE30"/>
    <mergeCell ref="BG29:BG30"/>
    <mergeCell ref="BF25:BF26"/>
    <mergeCell ref="BF27:BF28"/>
    <mergeCell ref="BF33:BF34"/>
    <mergeCell ref="BD23:BD24"/>
    <mergeCell ref="BE23:BE24"/>
    <mergeCell ref="BG23:BG24"/>
    <mergeCell ref="AS25:AS26"/>
    <mergeCell ref="AT25:AT26"/>
    <mergeCell ref="AU25:AU26"/>
    <mergeCell ref="AV25:AV26"/>
    <mergeCell ref="AW25:AW26"/>
    <mergeCell ref="AX25:AX26"/>
    <mergeCell ref="AY25:AY26"/>
    <mergeCell ref="AX23:AX24"/>
    <mergeCell ref="AY23:AY24"/>
    <mergeCell ref="AZ23:AZ24"/>
    <mergeCell ref="BA23:BA24"/>
    <mergeCell ref="BB23:BB24"/>
    <mergeCell ref="BC23:BC24"/>
    <mergeCell ref="BG25:BG26"/>
    <mergeCell ref="AZ25:AZ26"/>
    <mergeCell ref="BA25:BA26"/>
    <mergeCell ref="BB19:BB20"/>
    <mergeCell ref="BC19:BC20"/>
    <mergeCell ref="BD19:BD20"/>
    <mergeCell ref="BE19:BE20"/>
    <mergeCell ref="BB21:BB22"/>
    <mergeCell ref="BC21:BC22"/>
    <mergeCell ref="BD21:BD22"/>
    <mergeCell ref="BE21:BE22"/>
    <mergeCell ref="BG21:BG22"/>
    <mergeCell ref="AT21:AT22"/>
    <mergeCell ref="AU21:AU22"/>
    <mergeCell ref="AV21:AV22"/>
    <mergeCell ref="AW21:AW22"/>
    <mergeCell ref="AX21:AX22"/>
    <mergeCell ref="AY21:AY22"/>
    <mergeCell ref="AZ21:AZ22"/>
    <mergeCell ref="BA21:BA22"/>
    <mergeCell ref="AZ19:AZ20"/>
    <mergeCell ref="BA19:BA20"/>
    <mergeCell ref="BE17:BE18"/>
    <mergeCell ref="BG17:BG18"/>
    <mergeCell ref="AR19:AR28"/>
    <mergeCell ref="AS19:AS20"/>
    <mergeCell ref="AT19:AT20"/>
    <mergeCell ref="AU19:AU20"/>
    <mergeCell ref="AV19:AV20"/>
    <mergeCell ref="AW19:AW20"/>
    <mergeCell ref="AX19:AX20"/>
    <mergeCell ref="AY19:AY20"/>
    <mergeCell ref="AY17:AY18"/>
    <mergeCell ref="AZ17:AZ18"/>
    <mergeCell ref="BA17:BA18"/>
    <mergeCell ref="BB17:BB18"/>
    <mergeCell ref="BC17:BC18"/>
    <mergeCell ref="BD17:BD18"/>
    <mergeCell ref="AS17:AS18"/>
    <mergeCell ref="AT17:AT18"/>
    <mergeCell ref="AU17:AU18"/>
    <mergeCell ref="AV17:AV18"/>
    <mergeCell ref="AW17:AW18"/>
    <mergeCell ref="AX17:AX18"/>
    <mergeCell ref="BG19:BG20"/>
    <mergeCell ref="AS21:AS22"/>
    <mergeCell ref="BI11:BL11"/>
    <mergeCell ref="BN12:BN15"/>
    <mergeCell ref="BD13:BD14"/>
    <mergeCell ref="BE13:BE14"/>
    <mergeCell ref="BO12:BO15"/>
    <mergeCell ref="BE15:BE16"/>
    <mergeCell ref="BG15:BG16"/>
    <mergeCell ref="AX11:AX12"/>
    <mergeCell ref="AY11:AY12"/>
    <mergeCell ref="AZ11:AZ12"/>
    <mergeCell ref="BA11:BA12"/>
    <mergeCell ref="BB11:BB12"/>
    <mergeCell ref="BC11:BC12"/>
    <mergeCell ref="BG13:BG14"/>
    <mergeCell ref="AZ13:AZ14"/>
    <mergeCell ref="BA13:BA14"/>
    <mergeCell ref="BB13:BB14"/>
    <mergeCell ref="AZ15:AZ16"/>
    <mergeCell ref="BA15:BA16"/>
    <mergeCell ref="BB15:BB16"/>
    <mergeCell ref="AX15:AX16"/>
    <mergeCell ref="AX13:AX14"/>
    <mergeCell ref="AY13:AY14"/>
    <mergeCell ref="AY15:AY16"/>
    <mergeCell ref="AU13:AU14"/>
    <mergeCell ref="AV13:AV14"/>
    <mergeCell ref="AT7:AT8"/>
    <mergeCell ref="AU7:AU8"/>
    <mergeCell ref="AV7:AV8"/>
    <mergeCell ref="BE9:BE10"/>
    <mergeCell ref="BG9:BG10"/>
    <mergeCell ref="BD11:BD12"/>
    <mergeCell ref="BE11:BE12"/>
    <mergeCell ref="BG11:BG12"/>
    <mergeCell ref="AW7:AW8"/>
    <mergeCell ref="AX7:AX8"/>
    <mergeCell ref="BI9:BJ9"/>
    <mergeCell ref="AY7:AY8"/>
    <mergeCell ref="AZ7:AZ8"/>
    <mergeCell ref="BA7:BA8"/>
    <mergeCell ref="BB7:BB8"/>
    <mergeCell ref="BC7:BC8"/>
    <mergeCell ref="BD7:BD8"/>
    <mergeCell ref="AS7:AS8"/>
    <mergeCell ref="BC15:BC16"/>
    <mergeCell ref="BD15:BD16"/>
    <mergeCell ref="BC13:BC14"/>
    <mergeCell ref="BA9:BA10"/>
    <mergeCell ref="BB9:BB10"/>
    <mergeCell ref="BC9:BC10"/>
    <mergeCell ref="BD9:BD10"/>
    <mergeCell ref="AW11:AW12"/>
    <mergeCell ref="AS15:AS16"/>
    <mergeCell ref="AT15:AT16"/>
    <mergeCell ref="AU15:AU16"/>
    <mergeCell ref="AV15:AV16"/>
    <mergeCell ref="AW15:AW16"/>
    <mergeCell ref="AW13:AW14"/>
    <mergeCell ref="AS13:AS14"/>
    <mergeCell ref="AT13:AT14"/>
    <mergeCell ref="T7:T10"/>
    <mergeCell ref="U7:U10"/>
    <mergeCell ref="V7:V10"/>
    <mergeCell ref="W7:W10"/>
    <mergeCell ref="X7:X10"/>
    <mergeCell ref="AN7:AN10"/>
    <mergeCell ref="AO7:AO10"/>
    <mergeCell ref="AR7:AR8"/>
    <mergeCell ref="CF8:CF10"/>
    <mergeCell ref="AR9:AR18"/>
    <mergeCell ref="AS9:AS10"/>
    <mergeCell ref="AT9:AT10"/>
    <mergeCell ref="AU9:AU10"/>
    <mergeCell ref="AV9:AV10"/>
    <mergeCell ref="AW9:AW10"/>
    <mergeCell ref="AX9:AX10"/>
    <mergeCell ref="AY9:AY10"/>
    <mergeCell ref="AZ9:AZ10"/>
    <mergeCell ref="BE7:BE8"/>
    <mergeCell ref="BG7:BG8"/>
    <mergeCell ref="CB8:CB10"/>
    <mergeCell ref="CC8:CC10"/>
    <mergeCell ref="CD8:CD10"/>
    <mergeCell ref="CE8:CE10"/>
    <mergeCell ref="AF7:AF10"/>
    <mergeCell ref="AG7:AG10"/>
    <mergeCell ref="AH7:AH10"/>
    <mergeCell ref="AI7:AI10"/>
    <mergeCell ref="AJ7:AJ10"/>
    <mergeCell ref="AA7:AA10"/>
    <mergeCell ref="AB7:AB10"/>
    <mergeCell ref="AC7:AC10"/>
    <mergeCell ref="AD7:AD10"/>
    <mergeCell ref="A1:E1"/>
    <mergeCell ref="AN1:AO1"/>
    <mergeCell ref="AV1:AV2"/>
    <mergeCell ref="AW1:AW2"/>
    <mergeCell ref="AN2:AO3"/>
    <mergeCell ref="A3:G5"/>
    <mergeCell ref="H3:Z5"/>
    <mergeCell ref="AS3:AV5"/>
    <mergeCell ref="AW3:BB5"/>
    <mergeCell ref="AM5:AO5"/>
    <mergeCell ref="AB5:AD5"/>
    <mergeCell ref="AE5:AK5"/>
    <mergeCell ref="AK7:AK10"/>
    <mergeCell ref="AL7:AL10"/>
    <mergeCell ref="AM7:AM10"/>
    <mergeCell ref="A7:B10"/>
    <mergeCell ref="C7:C10"/>
    <mergeCell ref="D7:D10"/>
    <mergeCell ref="E7:E10"/>
    <mergeCell ref="F7:F10"/>
    <mergeCell ref="M7:M10"/>
    <mergeCell ref="N7:N10"/>
    <mergeCell ref="O7:O10"/>
    <mergeCell ref="P7:P10"/>
    <mergeCell ref="Q7:Q10"/>
    <mergeCell ref="R7:R10"/>
    <mergeCell ref="G7:G10"/>
    <mergeCell ref="H7:H10"/>
    <mergeCell ref="I7:I10"/>
    <mergeCell ref="J7:J10"/>
    <mergeCell ref="K7:K10"/>
    <mergeCell ref="L7:L10"/>
    <mergeCell ref="Y7:Y10"/>
    <mergeCell ref="S7:S10"/>
    <mergeCell ref="Z7:Z10"/>
    <mergeCell ref="AE7:AE10"/>
  </mergeCells>
  <phoneticPr fontId="5"/>
  <conditionalFormatting sqref="B11:B30">
    <cfRule type="containsBlanks" dxfId="41" priority="22" stopIfTrue="1">
      <formula>LEN(TRIM(B11))=0</formula>
    </cfRule>
  </conditionalFormatting>
  <conditionalFormatting sqref="E11:AK30 F37:AK49">
    <cfRule type="containsBlanks" dxfId="40" priority="14" stopIfTrue="1">
      <formula>LEN(TRIM(E11))=0</formula>
    </cfRule>
  </conditionalFormatting>
  <conditionalFormatting sqref="G53:V53">
    <cfRule type="containsBlanks" dxfId="39" priority="20" stopIfTrue="1">
      <formula>LEN(TRIM(G53))=0</formula>
    </cfRule>
  </conditionalFormatting>
  <conditionalFormatting sqref="G7:AK10 G36:AK36">
    <cfRule type="expression" dxfId="37" priority="11" stopIfTrue="1">
      <formula>WEEKDAY(G7,1)=1</formula>
    </cfRule>
    <cfRule type="expression" dxfId="36" priority="12" stopIfTrue="1">
      <formula>WEEKDAY(G7,1)=7</formula>
    </cfRule>
  </conditionalFormatting>
  <conditionalFormatting sqref="G33:AK33">
    <cfRule type="containsBlanks" dxfId="35" priority="13" stopIfTrue="1">
      <formula>LEN(TRIM(G33))=0</formula>
    </cfRule>
  </conditionalFormatting>
  <conditionalFormatting sqref="AE5 AM5">
    <cfRule type="containsBlanks" dxfId="34" priority="17" stopIfTrue="1">
      <formula>LEN(TRIM(AE5))=0</formula>
    </cfRule>
  </conditionalFormatting>
  <conditionalFormatting sqref="AS9:AS54 AU9:AU54">
    <cfRule type="containsBlanks" dxfId="33" priority="5">
      <formula>LEN(TRIM(AS9))=0</formula>
    </cfRule>
  </conditionalFormatting>
  <conditionalFormatting sqref="AW1:AW2">
    <cfRule type="containsBlanks" dxfId="32" priority="15" stopIfTrue="1">
      <formula>LEN(TRIM(AW1))=0</formula>
    </cfRule>
  </conditionalFormatting>
  <conditionalFormatting sqref="AZ9:AZ28 BB9:BB28 AV9:AV54 BG9:BG54 AX19:AX48 BD19:BE48">
    <cfRule type="containsBlanks" dxfId="31" priority="4">
      <formula>LEN(TRIM(AV9))=0</formula>
    </cfRule>
  </conditionalFormatting>
  <conditionalFormatting sqref="BC19:BC28">
    <cfRule type="containsBlanks" dxfId="30" priority="3" stopIfTrue="1">
      <formula>LEN(TRIM(BC19))=0</formula>
    </cfRule>
  </conditionalFormatting>
  <conditionalFormatting sqref="BF3 BF5">
    <cfRule type="containsBlanks" dxfId="29" priority="6">
      <formula>LEN(TRIM(BF3))=0</formula>
    </cfRule>
  </conditionalFormatting>
  <conditionalFormatting sqref="BF49:BF54">
    <cfRule type="containsBlanks" dxfId="28" priority="2">
      <formula>LEN(TRIM(BF49))=0</formula>
    </cfRule>
  </conditionalFormatting>
  <dataValidations disablePrompts="1" count="5">
    <dataValidation type="list" allowBlank="1" showInputMessage="1" showErrorMessage="1" sqref="WWP983080:WXT983080 KE33:LI33 UA33:VE33 ADW33:AFA33 ANS33:AOW33 AXO33:AYS33 BHK33:BIO33 BRG33:BSK33 CBC33:CCG33 CKY33:CMC33 CUU33:CVY33 DEQ33:DFU33 DOM33:DPQ33 DYI33:DZM33 EIE33:EJI33 ESA33:ETE33 FBW33:FDA33 FLS33:FMW33 FVO33:FWS33 GFK33:GGO33 GPG33:GQK33 GZC33:HAG33 HIY33:HKC33 HSU33:HTY33 ICQ33:IDU33 IMM33:INQ33 IWI33:IXM33 JGE33:JHI33 JQA33:JRE33 JZW33:KBA33 KJS33:KKW33 KTO33:KUS33 LDK33:LEO33 LNG33:LOK33 LXC33:LYG33 MGY33:MIC33 MQU33:MRY33 NAQ33:NBU33 NKM33:NLQ33 NUI33:NVM33 OEE33:OFI33 OOA33:OPE33 OXW33:OZA33 PHS33:PIW33 PRO33:PSS33 QBK33:QCO33 QLG33:QMK33 QVC33:QWG33 REY33:RGC33 ROU33:RPY33 RYQ33:RZU33 SIM33:SJQ33 SSI33:STM33 TCE33:TDI33 TMA33:TNE33 TVW33:TXA33 UFS33:UGW33 UPO33:UQS33 UZK33:VAO33 VJG33:VKK33 VTC33:VUG33 WCY33:WEC33 WMU33:WNY33 WWQ33:WXU33 F65576:AK65576 KD65576:LH65576 TZ65576:VD65576 ADV65576:AEZ65576 ANR65576:AOV65576 AXN65576:AYR65576 BHJ65576:BIN65576 BRF65576:BSJ65576 CBB65576:CCF65576 CKX65576:CMB65576 CUT65576:CVX65576 DEP65576:DFT65576 DOL65576:DPP65576 DYH65576:DZL65576 EID65576:EJH65576 ERZ65576:ETD65576 FBV65576:FCZ65576 FLR65576:FMV65576 FVN65576:FWR65576 GFJ65576:GGN65576 GPF65576:GQJ65576 GZB65576:HAF65576 HIX65576:HKB65576 HST65576:HTX65576 ICP65576:IDT65576 IML65576:INP65576 IWH65576:IXL65576 JGD65576:JHH65576 JPZ65576:JRD65576 JZV65576:KAZ65576 KJR65576:KKV65576 KTN65576:KUR65576 LDJ65576:LEN65576 LNF65576:LOJ65576 LXB65576:LYF65576 MGX65576:MIB65576 MQT65576:MRX65576 NAP65576:NBT65576 NKL65576:NLP65576 NUH65576:NVL65576 OED65576:OFH65576 ONZ65576:OPD65576 OXV65576:OYZ65576 PHR65576:PIV65576 PRN65576:PSR65576 QBJ65576:QCN65576 QLF65576:QMJ65576 QVB65576:QWF65576 REX65576:RGB65576 ROT65576:RPX65576 RYP65576:RZT65576 SIL65576:SJP65576 SSH65576:STL65576 TCD65576:TDH65576 TLZ65576:TND65576 TVV65576:TWZ65576 UFR65576:UGV65576 UPN65576:UQR65576 UZJ65576:VAN65576 VJF65576:VKJ65576 VTB65576:VUF65576 WCX65576:WEB65576 WMT65576:WNX65576 WWP65576:WXT65576 F131112:AK131112 KD131112:LH131112 TZ131112:VD131112 ADV131112:AEZ131112 ANR131112:AOV131112 AXN131112:AYR131112 BHJ131112:BIN131112 BRF131112:BSJ131112 CBB131112:CCF131112 CKX131112:CMB131112 CUT131112:CVX131112 DEP131112:DFT131112 DOL131112:DPP131112 DYH131112:DZL131112 EID131112:EJH131112 ERZ131112:ETD131112 FBV131112:FCZ131112 FLR131112:FMV131112 FVN131112:FWR131112 GFJ131112:GGN131112 GPF131112:GQJ131112 GZB131112:HAF131112 HIX131112:HKB131112 HST131112:HTX131112 ICP131112:IDT131112 IML131112:INP131112 IWH131112:IXL131112 JGD131112:JHH131112 JPZ131112:JRD131112 JZV131112:KAZ131112 KJR131112:KKV131112 KTN131112:KUR131112 LDJ131112:LEN131112 LNF131112:LOJ131112 LXB131112:LYF131112 MGX131112:MIB131112 MQT131112:MRX131112 NAP131112:NBT131112 NKL131112:NLP131112 NUH131112:NVL131112 OED131112:OFH131112 ONZ131112:OPD131112 OXV131112:OYZ131112 PHR131112:PIV131112 PRN131112:PSR131112 QBJ131112:QCN131112 QLF131112:QMJ131112 QVB131112:QWF131112 REX131112:RGB131112 ROT131112:RPX131112 RYP131112:RZT131112 SIL131112:SJP131112 SSH131112:STL131112 TCD131112:TDH131112 TLZ131112:TND131112 TVV131112:TWZ131112 UFR131112:UGV131112 UPN131112:UQR131112 UZJ131112:VAN131112 VJF131112:VKJ131112 VTB131112:VUF131112 WCX131112:WEB131112 WMT131112:WNX131112 WWP131112:WXT131112 F196648:AK196648 KD196648:LH196648 TZ196648:VD196648 ADV196648:AEZ196648 ANR196648:AOV196648 AXN196648:AYR196648 BHJ196648:BIN196648 BRF196648:BSJ196648 CBB196648:CCF196648 CKX196648:CMB196648 CUT196648:CVX196648 DEP196648:DFT196648 DOL196648:DPP196648 DYH196648:DZL196648 EID196648:EJH196648 ERZ196648:ETD196648 FBV196648:FCZ196648 FLR196648:FMV196648 FVN196648:FWR196648 GFJ196648:GGN196648 GPF196648:GQJ196648 GZB196648:HAF196648 HIX196648:HKB196648 HST196648:HTX196648 ICP196648:IDT196648 IML196648:INP196648 IWH196648:IXL196648 JGD196648:JHH196648 JPZ196648:JRD196648 JZV196648:KAZ196648 KJR196648:KKV196648 KTN196648:KUR196648 LDJ196648:LEN196648 LNF196648:LOJ196648 LXB196648:LYF196648 MGX196648:MIB196648 MQT196648:MRX196648 NAP196648:NBT196648 NKL196648:NLP196648 NUH196648:NVL196648 OED196648:OFH196648 ONZ196648:OPD196648 OXV196648:OYZ196648 PHR196648:PIV196648 PRN196648:PSR196648 QBJ196648:QCN196648 QLF196648:QMJ196648 QVB196648:QWF196648 REX196648:RGB196648 ROT196648:RPX196648 RYP196648:RZT196648 SIL196648:SJP196648 SSH196648:STL196648 TCD196648:TDH196648 TLZ196648:TND196648 TVV196648:TWZ196648 UFR196648:UGV196648 UPN196648:UQR196648 UZJ196648:VAN196648 VJF196648:VKJ196648 VTB196648:VUF196648 WCX196648:WEB196648 WMT196648:WNX196648 WWP196648:WXT196648 F262184:AK262184 KD262184:LH262184 TZ262184:VD262184 ADV262184:AEZ262184 ANR262184:AOV262184 AXN262184:AYR262184 BHJ262184:BIN262184 BRF262184:BSJ262184 CBB262184:CCF262184 CKX262184:CMB262184 CUT262184:CVX262184 DEP262184:DFT262184 DOL262184:DPP262184 DYH262184:DZL262184 EID262184:EJH262184 ERZ262184:ETD262184 FBV262184:FCZ262184 FLR262184:FMV262184 FVN262184:FWR262184 GFJ262184:GGN262184 GPF262184:GQJ262184 GZB262184:HAF262184 HIX262184:HKB262184 HST262184:HTX262184 ICP262184:IDT262184 IML262184:INP262184 IWH262184:IXL262184 JGD262184:JHH262184 JPZ262184:JRD262184 JZV262184:KAZ262184 KJR262184:KKV262184 KTN262184:KUR262184 LDJ262184:LEN262184 LNF262184:LOJ262184 LXB262184:LYF262184 MGX262184:MIB262184 MQT262184:MRX262184 NAP262184:NBT262184 NKL262184:NLP262184 NUH262184:NVL262184 OED262184:OFH262184 ONZ262184:OPD262184 OXV262184:OYZ262184 PHR262184:PIV262184 PRN262184:PSR262184 QBJ262184:QCN262184 QLF262184:QMJ262184 QVB262184:QWF262184 REX262184:RGB262184 ROT262184:RPX262184 RYP262184:RZT262184 SIL262184:SJP262184 SSH262184:STL262184 TCD262184:TDH262184 TLZ262184:TND262184 TVV262184:TWZ262184 UFR262184:UGV262184 UPN262184:UQR262184 UZJ262184:VAN262184 VJF262184:VKJ262184 VTB262184:VUF262184 WCX262184:WEB262184 WMT262184:WNX262184 WWP262184:WXT262184 F327720:AK327720 KD327720:LH327720 TZ327720:VD327720 ADV327720:AEZ327720 ANR327720:AOV327720 AXN327720:AYR327720 BHJ327720:BIN327720 BRF327720:BSJ327720 CBB327720:CCF327720 CKX327720:CMB327720 CUT327720:CVX327720 DEP327720:DFT327720 DOL327720:DPP327720 DYH327720:DZL327720 EID327720:EJH327720 ERZ327720:ETD327720 FBV327720:FCZ327720 FLR327720:FMV327720 FVN327720:FWR327720 GFJ327720:GGN327720 GPF327720:GQJ327720 GZB327720:HAF327720 HIX327720:HKB327720 HST327720:HTX327720 ICP327720:IDT327720 IML327720:INP327720 IWH327720:IXL327720 JGD327720:JHH327720 JPZ327720:JRD327720 JZV327720:KAZ327720 KJR327720:KKV327720 KTN327720:KUR327720 LDJ327720:LEN327720 LNF327720:LOJ327720 LXB327720:LYF327720 MGX327720:MIB327720 MQT327720:MRX327720 NAP327720:NBT327720 NKL327720:NLP327720 NUH327720:NVL327720 OED327720:OFH327720 ONZ327720:OPD327720 OXV327720:OYZ327720 PHR327720:PIV327720 PRN327720:PSR327720 QBJ327720:QCN327720 QLF327720:QMJ327720 QVB327720:QWF327720 REX327720:RGB327720 ROT327720:RPX327720 RYP327720:RZT327720 SIL327720:SJP327720 SSH327720:STL327720 TCD327720:TDH327720 TLZ327720:TND327720 TVV327720:TWZ327720 UFR327720:UGV327720 UPN327720:UQR327720 UZJ327720:VAN327720 VJF327720:VKJ327720 VTB327720:VUF327720 WCX327720:WEB327720 WMT327720:WNX327720 WWP327720:WXT327720 F393256:AK393256 KD393256:LH393256 TZ393256:VD393256 ADV393256:AEZ393256 ANR393256:AOV393256 AXN393256:AYR393256 BHJ393256:BIN393256 BRF393256:BSJ393256 CBB393256:CCF393256 CKX393256:CMB393256 CUT393256:CVX393256 DEP393256:DFT393256 DOL393256:DPP393256 DYH393256:DZL393256 EID393256:EJH393256 ERZ393256:ETD393256 FBV393256:FCZ393256 FLR393256:FMV393256 FVN393256:FWR393256 GFJ393256:GGN393256 GPF393256:GQJ393256 GZB393256:HAF393256 HIX393256:HKB393256 HST393256:HTX393256 ICP393256:IDT393256 IML393256:INP393256 IWH393256:IXL393256 JGD393256:JHH393256 JPZ393256:JRD393256 JZV393256:KAZ393256 KJR393256:KKV393256 KTN393256:KUR393256 LDJ393256:LEN393256 LNF393256:LOJ393256 LXB393256:LYF393256 MGX393256:MIB393256 MQT393256:MRX393256 NAP393256:NBT393256 NKL393256:NLP393256 NUH393256:NVL393256 OED393256:OFH393256 ONZ393256:OPD393256 OXV393256:OYZ393256 PHR393256:PIV393256 PRN393256:PSR393256 QBJ393256:QCN393256 QLF393256:QMJ393256 QVB393256:QWF393256 REX393256:RGB393256 ROT393256:RPX393256 RYP393256:RZT393256 SIL393256:SJP393256 SSH393256:STL393256 TCD393256:TDH393256 TLZ393256:TND393256 TVV393256:TWZ393256 UFR393256:UGV393256 UPN393256:UQR393256 UZJ393256:VAN393256 VJF393256:VKJ393256 VTB393256:VUF393256 WCX393256:WEB393256 WMT393256:WNX393256 WWP393256:WXT393256 F458792:AK458792 KD458792:LH458792 TZ458792:VD458792 ADV458792:AEZ458792 ANR458792:AOV458792 AXN458792:AYR458792 BHJ458792:BIN458792 BRF458792:BSJ458792 CBB458792:CCF458792 CKX458792:CMB458792 CUT458792:CVX458792 DEP458792:DFT458792 DOL458792:DPP458792 DYH458792:DZL458792 EID458792:EJH458792 ERZ458792:ETD458792 FBV458792:FCZ458792 FLR458792:FMV458792 FVN458792:FWR458792 GFJ458792:GGN458792 GPF458792:GQJ458792 GZB458792:HAF458792 HIX458792:HKB458792 HST458792:HTX458792 ICP458792:IDT458792 IML458792:INP458792 IWH458792:IXL458792 JGD458792:JHH458792 JPZ458792:JRD458792 JZV458792:KAZ458792 KJR458792:KKV458792 KTN458792:KUR458792 LDJ458792:LEN458792 LNF458792:LOJ458792 LXB458792:LYF458792 MGX458792:MIB458792 MQT458792:MRX458792 NAP458792:NBT458792 NKL458792:NLP458792 NUH458792:NVL458792 OED458792:OFH458792 ONZ458792:OPD458792 OXV458792:OYZ458792 PHR458792:PIV458792 PRN458792:PSR458792 QBJ458792:QCN458792 QLF458792:QMJ458792 QVB458792:QWF458792 REX458792:RGB458792 ROT458792:RPX458792 RYP458792:RZT458792 SIL458792:SJP458792 SSH458792:STL458792 TCD458792:TDH458792 TLZ458792:TND458792 TVV458792:TWZ458792 UFR458792:UGV458792 UPN458792:UQR458792 UZJ458792:VAN458792 VJF458792:VKJ458792 VTB458792:VUF458792 WCX458792:WEB458792 WMT458792:WNX458792 WWP458792:WXT458792 F524328:AK524328 KD524328:LH524328 TZ524328:VD524328 ADV524328:AEZ524328 ANR524328:AOV524328 AXN524328:AYR524328 BHJ524328:BIN524328 BRF524328:BSJ524328 CBB524328:CCF524328 CKX524328:CMB524328 CUT524328:CVX524328 DEP524328:DFT524328 DOL524328:DPP524328 DYH524328:DZL524328 EID524328:EJH524328 ERZ524328:ETD524328 FBV524328:FCZ524328 FLR524328:FMV524328 FVN524328:FWR524328 GFJ524328:GGN524328 GPF524328:GQJ524328 GZB524328:HAF524328 HIX524328:HKB524328 HST524328:HTX524328 ICP524328:IDT524328 IML524328:INP524328 IWH524328:IXL524328 JGD524328:JHH524328 JPZ524328:JRD524328 JZV524328:KAZ524328 KJR524328:KKV524328 KTN524328:KUR524328 LDJ524328:LEN524328 LNF524328:LOJ524328 LXB524328:LYF524328 MGX524328:MIB524328 MQT524328:MRX524328 NAP524328:NBT524328 NKL524328:NLP524328 NUH524328:NVL524328 OED524328:OFH524328 ONZ524328:OPD524328 OXV524328:OYZ524328 PHR524328:PIV524328 PRN524328:PSR524328 QBJ524328:QCN524328 QLF524328:QMJ524328 QVB524328:QWF524328 REX524328:RGB524328 ROT524328:RPX524328 RYP524328:RZT524328 SIL524328:SJP524328 SSH524328:STL524328 TCD524328:TDH524328 TLZ524328:TND524328 TVV524328:TWZ524328 UFR524328:UGV524328 UPN524328:UQR524328 UZJ524328:VAN524328 VJF524328:VKJ524328 VTB524328:VUF524328 WCX524328:WEB524328 WMT524328:WNX524328 WWP524328:WXT524328 F589864:AK589864 KD589864:LH589864 TZ589864:VD589864 ADV589864:AEZ589864 ANR589864:AOV589864 AXN589864:AYR589864 BHJ589864:BIN589864 BRF589864:BSJ589864 CBB589864:CCF589864 CKX589864:CMB589864 CUT589864:CVX589864 DEP589864:DFT589864 DOL589864:DPP589864 DYH589864:DZL589864 EID589864:EJH589864 ERZ589864:ETD589864 FBV589864:FCZ589864 FLR589864:FMV589864 FVN589864:FWR589864 GFJ589864:GGN589864 GPF589864:GQJ589864 GZB589864:HAF589864 HIX589864:HKB589864 HST589864:HTX589864 ICP589864:IDT589864 IML589864:INP589864 IWH589864:IXL589864 JGD589864:JHH589864 JPZ589864:JRD589864 JZV589864:KAZ589864 KJR589864:KKV589864 KTN589864:KUR589864 LDJ589864:LEN589864 LNF589864:LOJ589864 LXB589864:LYF589864 MGX589864:MIB589864 MQT589864:MRX589864 NAP589864:NBT589864 NKL589864:NLP589864 NUH589864:NVL589864 OED589864:OFH589864 ONZ589864:OPD589864 OXV589864:OYZ589864 PHR589864:PIV589864 PRN589864:PSR589864 QBJ589864:QCN589864 QLF589864:QMJ589864 QVB589864:QWF589864 REX589864:RGB589864 ROT589864:RPX589864 RYP589864:RZT589864 SIL589864:SJP589864 SSH589864:STL589864 TCD589864:TDH589864 TLZ589864:TND589864 TVV589864:TWZ589864 UFR589864:UGV589864 UPN589864:UQR589864 UZJ589864:VAN589864 VJF589864:VKJ589864 VTB589864:VUF589864 WCX589864:WEB589864 WMT589864:WNX589864 WWP589864:WXT589864 F655400:AK655400 KD655400:LH655400 TZ655400:VD655400 ADV655400:AEZ655400 ANR655400:AOV655400 AXN655400:AYR655400 BHJ655400:BIN655400 BRF655400:BSJ655400 CBB655400:CCF655400 CKX655400:CMB655400 CUT655400:CVX655400 DEP655400:DFT655400 DOL655400:DPP655400 DYH655400:DZL655400 EID655400:EJH655400 ERZ655400:ETD655400 FBV655400:FCZ655400 FLR655400:FMV655400 FVN655400:FWR655400 GFJ655400:GGN655400 GPF655400:GQJ655400 GZB655400:HAF655400 HIX655400:HKB655400 HST655400:HTX655400 ICP655400:IDT655400 IML655400:INP655400 IWH655400:IXL655400 JGD655400:JHH655400 JPZ655400:JRD655400 JZV655400:KAZ655400 KJR655400:KKV655400 KTN655400:KUR655400 LDJ655400:LEN655400 LNF655400:LOJ655400 LXB655400:LYF655400 MGX655400:MIB655400 MQT655400:MRX655400 NAP655400:NBT655400 NKL655400:NLP655400 NUH655400:NVL655400 OED655400:OFH655400 ONZ655400:OPD655400 OXV655400:OYZ655400 PHR655400:PIV655400 PRN655400:PSR655400 QBJ655400:QCN655400 QLF655400:QMJ655400 QVB655400:QWF655400 REX655400:RGB655400 ROT655400:RPX655400 RYP655400:RZT655400 SIL655400:SJP655400 SSH655400:STL655400 TCD655400:TDH655400 TLZ655400:TND655400 TVV655400:TWZ655400 UFR655400:UGV655400 UPN655400:UQR655400 UZJ655400:VAN655400 VJF655400:VKJ655400 VTB655400:VUF655400 WCX655400:WEB655400 WMT655400:WNX655400 WWP655400:WXT655400 F720936:AK720936 KD720936:LH720936 TZ720936:VD720936 ADV720936:AEZ720936 ANR720936:AOV720936 AXN720936:AYR720936 BHJ720936:BIN720936 BRF720936:BSJ720936 CBB720936:CCF720936 CKX720936:CMB720936 CUT720936:CVX720936 DEP720936:DFT720936 DOL720936:DPP720936 DYH720936:DZL720936 EID720936:EJH720936 ERZ720936:ETD720936 FBV720936:FCZ720936 FLR720936:FMV720936 FVN720936:FWR720936 GFJ720936:GGN720936 GPF720936:GQJ720936 GZB720936:HAF720936 HIX720936:HKB720936 HST720936:HTX720936 ICP720936:IDT720936 IML720936:INP720936 IWH720936:IXL720936 JGD720936:JHH720936 JPZ720936:JRD720936 JZV720936:KAZ720936 KJR720936:KKV720936 KTN720936:KUR720936 LDJ720936:LEN720936 LNF720936:LOJ720936 LXB720936:LYF720936 MGX720936:MIB720936 MQT720936:MRX720936 NAP720936:NBT720936 NKL720936:NLP720936 NUH720936:NVL720936 OED720936:OFH720936 ONZ720936:OPD720936 OXV720936:OYZ720936 PHR720936:PIV720936 PRN720936:PSR720936 QBJ720936:QCN720936 QLF720936:QMJ720936 QVB720936:QWF720936 REX720936:RGB720936 ROT720936:RPX720936 RYP720936:RZT720936 SIL720936:SJP720936 SSH720936:STL720936 TCD720936:TDH720936 TLZ720936:TND720936 TVV720936:TWZ720936 UFR720936:UGV720936 UPN720936:UQR720936 UZJ720936:VAN720936 VJF720936:VKJ720936 VTB720936:VUF720936 WCX720936:WEB720936 WMT720936:WNX720936 WWP720936:WXT720936 F786472:AK786472 KD786472:LH786472 TZ786472:VD786472 ADV786472:AEZ786472 ANR786472:AOV786472 AXN786472:AYR786472 BHJ786472:BIN786472 BRF786472:BSJ786472 CBB786472:CCF786472 CKX786472:CMB786472 CUT786472:CVX786472 DEP786472:DFT786472 DOL786472:DPP786472 DYH786472:DZL786472 EID786472:EJH786472 ERZ786472:ETD786472 FBV786472:FCZ786472 FLR786472:FMV786472 FVN786472:FWR786472 GFJ786472:GGN786472 GPF786472:GQJ786472 GZB786472:HAF786472 HIX786472:HKB786472 HST786472:HTX786472 ICP786472:IDT786472 IML786472:INP786472 IWH786472:IXL786472 JGD786472:JHH786472 JPZ786472:JRD786472 JZV786472:KAZ786472 KJR786472:KKV786472 KTN786472:KUR786472 LDJ786472:LEN786472 LNF786472:LOJ786472 LXB786472:LYF786472 MGX786472:MIB786472 MQT786472:MRX786472 NAP786472:NBT786472 NKL786472:NLP786472 NUH786472:NVL786472 OED786472:OFH786472 ONZ786472:OPD786472 OXV786472:OYZ786472 PHR786472:PIV786472 PRN786472:PSR786472 QBJ786472:QCN786472 QLF786472:QMJ786472 QVB786472:QWF786472 REX786472:RGB786472 ROT786472:RPX786472 RYP786472:RZT786472 SIL786472:SJP786472 SSH786472:STL786472 TCD786472:TDH786472 TLZ786472:TND786472 TVV786472:TWZ786472 UFR786472:UGV786472 UPN786472:UQR786472 UZJ786472:VAN786472 VJF786472:VKJ786472 VTB786472:VUF786472 WCX786472:WEB786472 WMT786472:WNX786472 WWP786472:WXT786472 F852008:AK852008 KD852008:LH852008 TZ852008:VD852008 ADV852008:AEZ852008 ANR852008:AOV852008 AXN852008:AYR852008 BHJ852008:BIN852008 BRF852008:BSJ852008 CBB852008:CCF852008 CKX852008:CMB852008 CUT852008:CVX852008 DEP852008:DFT852008 DOL852008:DPP852008 DYH852008:DZL852008 EID852008:EJH852008 ERZ852008:ETD852008 FBV852008:FCZ852008 FLR852008:FMV852008 FVN852008:FWR852008 GFJ852008:GGN852008 GPF852008:GQJ852008 GZB852008:HAF852008 HIX852008:HKB852008 HST852008:HTX852008 ICP852008:IDT852008 IML852008:INP852008 IWH852008:IXL852008 JGD852008:JHH852008 JPZ852008:JRD852008 JZV852008:KAZ852008 KJR852008:KKV852008 KTN852008:KUR852008 LDJ852008:LEN852008 LNF852008:LOJ852008 LXB852008:LYF852008 MGX852008:MIB852008 MQT852008:MRX852008 NAP852008:NBT852008 NKL852008:NLP852008 NUH852008:NVL852008 OED852008:OFH852008 ONZ852008:OPD852008 OXV852008:OYZ852008 PHR852008:PIV852008 PRN852008:PSR852008 QBJ852008:QCN852008 QLF852008:QMJ852008 QVB852008:QWF852008 REX852008:RGB852008 ROT852008:RPX852008 RYP852008:RZT852008 SIL852008:SJP852008 SSH852008:STL852008 TCD852008:TDH852008 TLZ852008:TND852008 TVV852008:TWZ852008 UFR852008:UGV852008 UPN852008:UQR852008 UZJ852008:VAN852008 VJF852008:VKJ852008 VTB852008:VUF852008 WCX852008:WEB852008 WMT852008:WNX852008 WWP852008:WXT852008 F917544:AK917544 KD917544:LH917544 TZ917544:VD917544 ADV917544:AEZ917544 ANR917544:AOV917544 AXN917544:AYR917544 BHJ917544:BIN917544 BRF917544:BSJ917544 CBB917544:CCF917544 CKX917544:CMB917544 CUT917544:CVX917544 DEP917544:DFT917544 DOL917544:DPP917544 DYH917544:DZL917544 EID917544:EJH917544 ERZ917544:ETD917544 FBV917544:FCZ917544 FLR917544:FMV917544 FVN917544:FWR917544 GFJ917544:GGN917544 GPF917544:GQJ917544 GZB917544:HAF917544 HIX917544:HKB917544 HST917544:HTX917544 ICP917544:IDT917544 IML917544:INP917544 IWH917544:IXL917544 JGD917544:JHH917544 JPZ917544:JRD917544 JZV917544:KAZ917544 KJR917544:KKV917544 KTN917544:KUR917544 LDJ917544:LEN917544 LNF917544:LOJ917544 LXB917544:LYF917544 MGX917544:MIB917544 MQT917544:MRX917544 NAP917544:NBT917544 NKL917544:NLP917544 NUH917544:NVL917544 OED917544:OFH917544 ONZ917544:OPD917544 OXV917544:OYZ917544 PHR917544:PIV917544 PRN917544:PSR917544 QBJ917544:QCN917544 QLF917544:QMJ917544 QVB917544:QWF917544 REX917544:RGB917544 ROT917544:RPX917544 RYP917544:RZT917544 SIL917544:SJP917544 SSH917544:STL917544 TCD917544:TDH917544 TLZ917544:TND917544 TVV917544:TWZ917544 UFR917544:UGV917544 UPN917544:UQR917544 UZJ917544:VAN917544 VJF917544:VKJ917544 VTB917544:VUF917544 WCX917544:WEB917544 WMT917544:WNX917544 WWP917544:WXT917544 F983080:AK983080 KD983080:LH983080 TZ983080:VD983080 ADV983080:AEZ983080 ANR983080:AOV983080 AXN983080:AYR983080 BHJ983080:BIN983080 BRF983080:BSJ983080 CBB983080:CCF983080 CKX983080:CMB983080 CUT983080:CVX983080 DEP983080:DFT983080 DOL983080:DPP983080 DYH983080:DZL983080 EID983080:EJH983080 ERZ983080:ETD983080 FBV983080:FCZ983080 FLR983080:FMV983080 FVN983080:FWR983080 GFJ983080:GGN983080 GPF983080:GQJ983080 GZB983080:HAF983080 HIX983080:HKB983080 HST983080:HTX983080 ICP983080:IDT983080 IML983080:INP983080 IWH983080:IXL983080 JGD983080:JHH983080 JPZ983080:JRD983080 JZV983080:KAZ983080 KJR983080:KKV983080 KTN983080:KUR983080 LDJ983080:LEN983080 LNF983080:LOJ983080 LXB983080:LYF983080 MGX983080:MIB983080 MQT983080:MRX983080 NAP983080:NBT983080 NKL983080:NLP983080 NUH983080:NVL983080 OED983080:OFH983080 ONZ983080:OPD983080 OXV983080:OYZ983080 PHR983080:PIV983080 PRN983080:PSR983080 QBJ983080:QCN983080 QLF983080:QMJ983080 QVB983080:QWF983080 REX983080:RGB983080 ROT983080:RPX983080 RYP983080:RZT983080 SIL983080:SJP983080 SSH983080:STL983080 TCD983080:TDH983080 TLZ983080:TND983080 TVV983080:TWZ983080 UFR983080:UGV983080 UPN983080:UQR983080 UZJ983080:VAN983080 VJF983080:VKJ983080 VTB983080:VUF983080 WCX983080:WEB983080 WMT983080:WNX983080 G33:AK33" xr:uid="{00000000-0002-0000-0700-000000000000}">
      <formula1>"○,無"</formula1>
    </dataValidation>
    <dataValidation type="list" allowBlank="1" showInputMessage="1" showErrorMessage="1" sqref="WWP983058:WXT983077 KE11:LI30 UA11:VE30 ADW11:AFA30 ANS11:AOW30 AXO11:AYS30 BHK11:BIO30 BRG11:BSK30 CBC11:CCG30 CKY11:CMC30 CUU11:CVY30 DEQ11:DFU30 DOM11:DPQ30 DYI11:DZM30 EIE11:EJI30 ESA11:ETE30 FBW11:FDA30 FLS11:FMW30 FVO11:FWS30 GFK11:GGO30 GPG11:GQK30 GZC11:HAG30 HIY11:HKC30 HSU11:HTY30 ICQ11:IDU30 IMM11:INQ30 IWI11:IXM30 JGE11:JHI30 JQA11:JRE30 JZW11:KBA30 KJS11:KKW30 KTO11:KUS30 LDK11:LEO30 LNG11:LOK30 LXC11:LYG30 MGY11:MIC30 MQU11:MRY30 NAQ11:NBU30 NKM11:NLQ30 NUI11:NVM30 OEE11:OFI30 OOA11:OPE30 OXW11:OZA30 PHS11:PIW30 PRO11:PSS30 QBK11:QCO30 QLG11:QMK30 QVC11:QWG30 REY11:RGC30 ROU11:RPY30 RYQ11:RZU30 SIM11:SJQ30 SSI11:STM30 TCE11:TDI30 TMA11:TNE30 TVW11:TXA30 UFS11:UGW30 UPO11:UQS30 UZK11:VAO30 VJG11:VKK30 VTC11:VUG30 WCY11:WEC30 WMU11:WNY30 WWQ11:WXU30 F65554:AK65573 KD65554:LH65573 TZ65554:VD65573 ADV65554:AEZ65573 ANR65554:AOV65573 AXN65554:AYR65573 BHJ65554:BIN65573 BRF65554:BSJ65573 CBB65554:CCF65573 CKX65554:CMB65573 CUT65554:CVX65573 DEP65554:DFT65573 DOL65554:DPP65573 DYH65554:DZL65573 EID65554:EJH65573 ERZ65554:ETD65573 FBV65554:FCZ65573 FLR65554:FMV65573 FVN65554:FWR65573 GFJ65554:GGN65573 GPF65554:GQJ65573 GZB65554:HAF65573 HIX65554:HKB65573 HST65554:HTX65573 ICP65554:IDT65573 IML65554:INP65573 IWH65554:IXL65573 JGD65554:JHH65573 JPZ65554:JRD65573 JZV65554:KAZ65573 KJR65554:KKV65573 KTN65554:KUR65573 LDJ65554:LEN65573 LNF65554:LOJ65573 LXB65554:LYF65573 MGX65554:MIB65573 MQT65554:MRX65573 NAP65554:NBT65573 NKL65554:NLP65573 NUH65554:NVL65573 OED65554:OFH65573 ONZ65554:OPD65573 OXV65554:OYZ65573 PHR65554:PIV65573 PRN65554:PSR65573 QBJ65554:QCN65573 QLF65554:QMJ65573 QVB65554:QWF65573 REX65554:RGB65573 ROT65554:RPX65573 RYP65554:RZT65573 SIL65554:SJP65573 SSH65554:STL65573 TCD65554:TDH65573 TLZ65554:TND65573 TVV65554:TWZ65573 UFR65554:UGV65573 UPN65554:UQR65573 UZJ65554:VAN65573 VJF65554:VKJ65573 VTB65554:VUF65573 WCX65554:WEB65573 WMT65554:WNX65573 WWP65554:WXT65573 F131090:AK131109 KD131090:LH131109 TZ131090:VD131109 ADV131090:AEZ131109 ANR131090:AOV131109 AXN131090:AYR131109 BHJ131090:BIN131109 BRF131090:BSJ131109 CBB131090:CCF131109 CKX131090:CMB131109 CUT131090:CVX131109 DEP131090:DFT131109 DOL131090:DPP131109 DYH131090:DZL131109 EID131090:EJH131109 ERZ131090:ETD131109 FBV131090:FCZ131109 FLR131090:FMV131109 FVN131090:FWR131109 GFJ131090:GGN131109 GPF131090:GQJ131109 GZB131090:HAF131109 HIX131090:HKB131109 HST131090:HTX131109 ICP131090:IDT131109 IML131090:INP131109 IWH131090:IXL131109 JGD131090:JHH131109 JPZ131090:JRD131109 JZV131090:KAZ131109 KJR131090:KKV131109 KTN131090:KUR131109 LDJ131090:LEN131109 LNF131090:LOJ131109 LXB131090:LYF131109 MGX131090:MIB131109 MQT131090:MRX131109 NAP131090:NBT131109 NKL131090:NLP131109 NUH131090:NVL131109 OED131090:OFH131109 ONZ131090:OPD131109 OXV131090:OYZ131109 PHR131090:PIV131109 PRN131090:PSR131109 QBJ131090:QCN131109 QLF131090:QMJ131109 QVB131090:QWF131109 REX131090:RGB131109 ROT131090:RPX131109 RYP131090:RZT131109 SIL131090:SJP131109 SSH131090:STL131109 TCD131090:TDH131109 TLZ131090:TND131109 TVV131090:TWZ131109 UFR131090:UGV131109 UPN131090:UQR131109 UZJ131090:VAN131109 VJF131090:VKJ131109 VTB131090:VUF131109 WCX131090:WEB131109 WMT131090:WNX131109 WWP131090:WXT131109 F196626:AK196645 KD196626:LH196645 TZ196626:VD196645 ADV196626:AEZ196645 ANR196626:AOV196645 AXN196626:AYR196645 BHJ196626:BIN196645 BRF196626:BSJ196645 CBB196626:CCF196645 CKX196626:CMB196645 CUT196626:CVX196645 DEP196626:DFT196645 DOL196626:DPP196645 DYH196626:DZL196645 EID196626:EJH196645 ERZ196626:ETD196645 FBV196626:FCZ196645 FLR196626:FMV196645 FVN196626:FWR196645 GFJ196626:GGN196645 GPF196626:GQJ196645 GZB196626:HAF196645 HIX196626:HKB196645 HST196626:HTX196645 ICP196626:IDT196645 IML196626:INP196645 IWH196626:IXL196645 JGD196626:JHH196645 JPZ196626:JRD196645 JZV196626:KAZ196645 KJR196626:KKV196645 KTN196626:KUR196645 LDJ196626:LEN196645 LNF196626:LOJ196645 LXB196626:LYF196645 MGX196626:MIB196645 MQT196626:MRX196645 NAP196626:NBT196645 NKL196626:NLP196645 NUH196626:NVL196645 OED196626:OFH196645 ONZ196626:OPD196645 OXV196626:OYZ196645 PHR196626:PIV196645 PRN196626:PSR196645 QBJ196626:QCN196645 QLF196626:QMJ196645 QVB196626:QWF196645 REX196626:RGB196645 ROT196626:RPX196645 RYP196626:RZT196645 SIL196626:SJP196645 SSH196626:STL196645 TCD196626:TDH196645 TLZ196626:TND196645 TVV196626:TWZ196645 UFR196626:UGV196645 UPN196626:UQR196645 UZJ196626:VAN196645 VJF196626:VKJ196645 VTB196626:VUF196645 WCX196626:WEB196645 WMT196626:WNX196645 WWP196626:WXT196645 F262162:AK262181 KD262162:LH262181 TZ262162:VD262181 ADV262162:AEZ262181 ANR262162:AOV262181 AXN262162:AYR262181 BHJ262162:BIN262181 BRF262162:BSJ262181 CBB262162:CCF262181 CKX262162:CMB262181 CUT262162:CVX262181 DEP262162:DFT262181 DOL262162:DPP262181 DYH262162:DZL262181 EID262162:EJH262181 ERZ262162:ETD262181 FBV262162:FCZ262181 FLR262162:FMV262181 FVN262162:FWR262181 GFJ262162:GGN262181 GPF262162:GQJ262181 GZB262162:HAF262181 HIX262162:HKB262181 HST262162:HTX262181 ICP262162:IDT262181 IML262162:INP262181 IWH262162:IXL262181 JGD262162:JHH262181 JPZ262162:JRD262181 JZV262162:KAZ262181 KJR262162:KKV262181 KTN262162:KUR262181 LDJ262162:LEN262181 LNF262162:LOJ262181 LXB262162:LYF262181 MGX262162:MIB262181 MQT262162:MRX262181 NAP262162:NBT262181 NKL262162:NLP262181 NUH262162:NVL262181 OED262162:OFH262181 ONZ262162:OPD262181 OXV262162:OYZ262181 PHR262162:PIV262181 PRN262162:PSR262181 QBJ262162:QCN262181 QLF262162:QMJ262181 QVB262162:QWF262181 REX262162:RGB262181 ROT262162:RPX262181 RYP262162:RZT262181 SIL262162:SJP262181 SSH262162:STL262181 TCD262162:TDH262181 TLZ262162:TND262181 TVV262162:TWZ262181 UFR262162:UGV262181 UPN262162:UQR262181 UZJ262162:VAN262181 VJF262162:VKJ262181 VTB262162:VUF262181 WCX262162:WEB262181 WMT262162:WNX262181 WWP262162:WXT262181 F327698:AK327717 KD327698:LH327717 TZ327698:VD327717 ADV327698:AEZ327717 ANR327698:AOV327717 AXN327698:AYR327717 BHJ327698:BIN327717 BRF327698:BSJ327717 CBB327698:CCF327717 CKX327698:CMB327717 CUT327698:CVX327717 DEP327698:DFT327717 DOL327698:DPP327717 DYH327698:DZL327717 EID327698:EJH327717 ERZ327698:ETD327717 FBV327698:FCZ327717 FLR327698:FMV327717 FVN327698:FWR327717 GFJ327698:GGN327717 GPF327698:GQJ327717 GZB327698:HAF327717 HIX327698:HKB327717 HST327698:HTX327717 ICP327698:IDT327717 IML327698:INP327717 IWH327698:IXL327717 JGD327698:JHH327717 JPZ327698:JRD327717 JZV327698:KAZ327717 KJR327698:KKV327717 KTN327698:KUR327717 LDJ327698:LEN327717 LNF327698:LOJ327717 LXB327698:LYF327717 MGX327698:MIB327717 MQT327698:MRX327717 NAP327698:NBT327717 NKL327698:NLP327717 NUH327698:NVL327717 OED327698:OFH327717 ONZ327698:OPD327717 OXV327698:OYZ327717 PHR327698:PIV327717 PRN327698:PSR327717 QBJ327698:QCN327717 QLF327698:QMJ327717 QVB327698:QWF327717 REX327698:RGB327717 ROT327698:RPX327717 RYP327698:RZT327717 SIL327698:SJP327717 SSH327698:STL327717 TCD327698:TDH327717 TLZ327698:TND327717 TVV327698:TWZ327717 UFR327698:UGV327717 UPN327698:UQR327717 UZJ327698:VAN327717 VJF327698:VKJ327717 VTB327698:VUF327717 WCX327698:WEB327717 WMT327698:WNX327717 WWP327698:WXT327717 F393234:AK393253 KD393234:LH393253 TZ393234:VD393253 ADV393234:AEZ393253 ANR393234:AOV393253 AXN393234:AYR393253 BHJ393234:BIN393253 BRF393234:BSJ393253 CBB393234:CCF393253 CKX393234:CMB393253 CUT393234:CVX393253 DEP393234:DFT393253 DOL393234:DPP393253 DYH393234:DZL393253 EID393234:EJH393253 ERZ393234:ETD393253 FBV393234:FCZ393253 FLR393234:FMV393253 FVN393234:FWR393253 GFJ393234:GGN393253 GPF393234:GQJ393253 GZB393234:HAF393253 HIX393234:HKB393253 HST393234:HTX393253 ICP393234:IDT393253 IML393234:INP393253 IWH393234:IXL393253 JGD393234:JHH393253 JPZ393234:JRD393253 JZV393234:KAZ393253 KJR393234:KKV393253 KTN393234:KUR393253 LDJ393234:LEN393253 LNF393234:LOJ393253 LXB393234:LYF393253 MGX393234:MIB393253 MQT393234:MRX393253 NAP393234:NBT393253 NKL393234:NLP393253 NUH393234:NVL393253 OED393234:OFH393253 ONZ393234:OPD393253 OXV393234:OYZ393253 PHR393234:PIV393253 PRN393234:PSR393253 QBJ393234:QCN393253 QLF393234:QMJ393253 QVB393234:QWF393253 REX393234:RGB393253 ROT393234:RPX393253 RYP393234:RZT393253 SIL393234:SJP393253 SSH393234:STL393253 TCD393234:TDH393253 TLZ393234:TND393253 TVV393234:TWZ393253 UFR393234:UGV393253 UPN393234:UQR393253 UZJ393234:VAN393253 VJF393234:VKJ393253 VTB393234:VUF393253 WCX393234:WEB393253 WMT393234:WNX393253 WWP393234:WXT393253 F458770:AK458789 KD458770:LH458789 TZ458770:VD458789 ADV458770:AEZ458789 ANR458770:AOV458789 AXN458770:AYR458789 BHJ458770:BIN458789 BRF458770:BSJ458789 CBB458770:CCF458789 CKX458770:CMB458789 CUT458770:CVX458789 DEP458770:DFT458789 DOL458770:DPP458789 DYH458770:DZL458789 EID458770:EJH458789 ERZ458770:ETD458789 FBV458770:FCZ458789 FLR458770:FMV458789 FVN458770:FWR458789 GFJ458770:GGN458789 GPF458770:GQJ458789 GZB458770:HAF458789 HIX458770:HKB458789 HST458770:HTX458789 ICP458770:IDT458789 IML458770:INP458789 IWH458770:IXL458789 JGD458770:JHH458789 JPZ458770:JRD458789 JZV458770:KAZ458789 KJR458770:KKV458789 KTN458770:KUR458789 LDJ458770:LEN458789 LNF458770:LOJ458789 LXB458770:LYF458789 MGX458770:MIB458789 MQT458770:MRX458789 NAP458770:NBT458789 NKL458770:NLP458789 NUH458770:NVL458789 OED458770:OFH458789 ONZ458770:OPD458789 OXV458770:OYZ458789 PHR458770:PIV458789 PRN458770:PSR458789 QBJ458770:QCN458789 QLF458770:QMJ458789 QVB458770:QWF458789 REX458770:RGB458789 ROT458770:RPX458789 RYP458770:RZT458789 SIL458770:SJP458789 SSH458770:STL458789 TCD458770:TDH458789 TLZ458770:TND458789 TVV458770:TWZ458789 UFR458770:UGV458789 UPN458770:UQR458789 UZJ458770:VAN458789 VJF458770:VKJ458789 VTB458770:VUF458789 WCX458770:WEB458789 WMT458770:WNX458789 WWP458770:WXT458789 F524306:AK524325 KD524306:LH524325 TZ524306:VD524325 ADV524306:AEZ524325 ANR524306:AOV524325 AXN524306:AYR524325 BHJ524306:BIN524325 BRF524306:BSJ524325 CBB524306:CCF524325 CKX524306:CMB524325 CUT524306:CVX524325 DEP524306:DFT524325 DOL524306:DPP524325 DYH524306:DZL524325 EID524306:EJH524325 ERZ524306:ETD524325 FBV524306:FCZ524325 FLR524306:FMV524325 FVN524306:FWR524325 GFJ524306:GGN524325 GPF524306:GQJ524325 GZB524306:HAF524325 HIX524306:HKB524325 HST524306:HTX524325 ICP524306:IDT524325 IML524306:INP524325 IWH524306:IXL524325 JGD524306:JHH524325 JPZ524306:JRD524325 JZV524306:KAZ524325 KJR524306:KKV524325 KTN524306:KUR524325 LDJ524306:LEN524325 LNF524306:LOJ524325 LXB524306:LYF524325 MGX524306:MIB524325 MQT524306:MRX524325 NAP524306:NBT524325 NKL524306:NLP524325 NUH524306:NVL524325 OED524306:OFH524325 ONZ524306:OPD524325 OXV524306:OYZ524325 PHR524306:PIV524325 PRN524306:PSR524325 QBJ524306:QCN524325 QLF524306:QMJ524325 QVB524306:QWF524325 REX524306:RGB524325 ROT524306:RPX524325 RYP524306:RZT524325 SIL524306:SJP524325 SSH524306:STL524325 TCD524306:TDH524325 TLZ524306:TND524325 TVV524306:TWZ524325 UFR524306:UGV524325 UPN524306:UQR524325 UZJ524306:VAN524325 VJF524306:VKJ524325 VTB524306:VUF524325 WCX524306:WEB524325 WMT524306:WNX524325 WWP524306:WXT524325 F589842:AK589861 KD589842:LH589861 TZ589842:VD589861 ADV589842:AEZ589861 ANR589842:AOV589861 AXN589842:AYR589861 BHJ589842:BIN589861 BRF589842:BSJ589861 CBB589842:CCF589861 CKX589842:CMB589861 CUT589842:CVX589861 DEP589842:DFT589861 DOL589842:DPP589861 DYH589842:DZL589861 EID589842:EJH589861 ERZ589842:ETD589861 FBV589842:FCZ589861 FLR589842:FMV589861 FVN589842:FWR589861 GFJ589842:GGN589861 GPF589842:GQJ589861 GZB589842:HAF589861 HIX589842:HKB589861 HST589842:HTX589861 ICP589842:IDT589861 IML589842:INP589861 IWH589842:IXL589861 JGD589842:JHH589861 JPZ589842:JRD589861 JZV589842:KAZ589861 KJR589842:KKV589861 KTN589842:KUR589861 LDJ589842:LEN589861 LNF589842:LOJ589861 LXB589842:LYF589861 MGX589842:MIB589861 MQT589842:MRX589861 NAP589842:NBT589861 NKL589842:NLP589861 NUH589842:NVL589861 OED589842:OFH589861 ONZ589842:OPD589861 OXV589842:OYZ589861 PHR589842:PIV589861 PRN589842:PSR589861 QBJ589842:QCN589861 QLF589842:QMJ589861 QVB589842:QWF589861 REX589842:RGB589861 ROT589842:RPX589861 RYP589842:RZT589861 SIL589842:SJP589861 SSH589842:STL589861 TCD589842:TDH589861 TLZ589842:TND589861 TVV589842:TWZ589861 UFR589842:UGV589861 UPN589842:UQR589861 UZJ589842:VAN589861 VJF589842:VKJ589861 VTB589842:VUF589861 WCX589842:WEB589861 WMT589842:WNX589861 WWP589842:WXT589861 F655378:AK655397 KD655378:LH655397 TZ655378:VD655397 ADV655378:AEZ655397 ANR655378:AOV655397 AXN655378:AYR655397 BHJ655378:BIN655397 BRF655378:BSJ655397 CBB655378:CCF655397 CKX655378:CMB655397 CUT655378:CVX655397 DEP655378:DFT655397 DOL655378:DPP655397 DYH655378:DZL655397 EID655378:EJH655397 ERZ655378:ETD655397 FBV655378:FCZ655397 FLR655378:FMV655397 FVN655378:FWR655397 GFJ655378:GGN655397 GPF655378:GQJ655397 GZB655378:HAF655397 HIX655378:HKB655397 HST655378:HTX655397 ICP655378:IDT655397 IML655378:INP655397 IWH655378:IXL655397 JGD655378:JHH655397 JPZ655378:JRD655397 JZV655378:KAZ655397 KJR655378:KKV655397 KTN655378:KUR655397 LDJ655378:LEN655397 LNF655378:LOJ655397 LXB655378:LYF655397 MGX655378:MIB655397 MQT655378:MRX655397 NAP655378:NBT655397 NKL655378:NLP655397 NUH655378:NVL655397 OED655378:OFH655397 ONZ655378:OPD655397 OXV655378:OYZ655397 PHR655378:PIV655397 PRN655378:PSR655397 QBJ655378:QCN655397 QLF655378:QMJ655397 QVB655378:QWF655397 REX655378:RGB655397 ROT655378:RPX655397 RYP655378:RZT655397 SIL655378:SJP655397 SSH655378:STL655397 TCD655378:TDH655397 TLZ655378:TND655397 TVV655378:TWZ655397 UFR655378:UGV655397 UPN655378:UQR655397 UZJ655378:VAN655397 VJF655378:VKJ655397 VTB655378:VUF655397 WCX655378:WEB655397 WMT655378:WNX655397 WWP655378:WXT655397 F720914:AK720933 KD720914:LH720933 TZ720914:VD720933 ADV720914:AEZ720933 ANR720914:AOV720933 AXN720914:AYR720933 BHJ720914:BIN720933 BRF720914:BSJ720933 CBB720914:CCF720933 CKX720914:CMB720933 CUT720914:CVX720933 DEP720914:DFT720933 DOL720914:DPP720933 DYH720914:DZL720933 EID720914:EJH720933 ERZ720914:ETD720933 FBV720914:FCZ720933 FLR720914:FMV720933 FVN720914:FWR720933 GFJ720914:GGN720933 GPF720914:GQJ720933 GZB720914:HAF720933 HIX720914:HKB720933 HST720914:HTX720933 ICP720914:IDT720933 IML720914:INP720933 IWH720914:IXL720933 JGD720914:JHH720933 JPZ720914:JRD720933 JZV720914:KAZ720933 KJR720914:KKV720933 KTN720914:KUR720933 LDJ720914:LEN720933 LNF720914:LOJ720933 LXB720914:LYF720933 MGX720914:MIB720933 MQT720914:MRX720933 NAP720914:NBT720933 NKL720914:NLP720933 NUH720914:NVL720933 OED720914:OFH720933 ONZ720914:OPD720933 OXV720914:OYZ720933 PHR720914:PIV720933 PRN720914:PSR720933 QBJ720914:QCN720933 QLF720914:QMJ720933 QVB720914:QWF720933 REX720914:RGB720933 ROT720914:RPX720933 RYP720914:RZT720933 SIL720914:SJP720933 SSH720914:STL720933 TCD720914:TDH720933 TLZ720914:TND720933 TVV720914:TWZ720933 UFR720914:UGV720933 UPN720914:UQR720933 UZJ720914:VAN720933 VJF720914:VKJ720933 VTB720914:VUF720933 WCX720914:WEB720933 WMT720914:WNX720933 WWP720914:WXT720933 F786450:AK786469 KD786450:LH786469 TZ786450:VD786469 ADV786450:AEZ786469 ANR786450:AOV786469 AXN786450:AYR786469 BHJ786450:BIN786469 BRF786450:BSJ786469 CBB786450:CCF786469 CKX786450:CMB786469 CUT786450:CVX786469 DEP786450:DFT786469 DOL786450:DPP786469 DYH786450:DZL786469 EID786450:EJH786469 ERZ786450:ETD786469 FBV786450:FCZ786469 FLR786450:FMV786469 FVN786450:FWR786469 GFJ786450:GGN786469 GPF786450:GQJ786469 GZB786450:HAF786469 HIX786450:HKB786469 HST786450:HTX786469 ICP786450:IDT786469 IML786450:INP786469 IWH786450:IXL786469 JGD786450:JHH786469 JPZ786450:JRD786469 JZV786450:KAZ786469 KJR786450:KKV786469 KTN786450:KUR786469 LDJ786450:LEN786469 LNF786450:LOJ786469 LXB786450:LYF786469 MGX786450:MIB786469 MQT786450:MRX786469 NAP786450:NBT786469 NKL786450:NLP786469 NUH786450:NVL786469 OED786450:OFH786469 ONZ786450:OPD786469 OXV786450:OYZ786469 PHR786450:PIV786469 PRN786450:PSR786469 QBJ786450:QCN786469 QLF786450:QMJ786469 QVB786450:QWF786469 REX786450:RGB786469 ROT786450:RPX786469 RYP786450:RZT786469 SIL786450:SJP786469 SSH786450:STL786469 TCD786450:TDH786469 TLZ786450:TND786469 TVV786450:TWZ786469 UFR786450:UGV786469 UPN786450:UQR786469 UZJ786450:VAN786469 VJF786450:VKJ786469 VTB786450:VUF786469 WCX786450:WEB786469 WMT786450:WNX786469 WWP786450:WXT786469 F851986:AK852005 KD851986:LH852005 TZ851986:VD852005 ADV851986:AEZ852005 ANR851986:AOV852005 AXN851986:AYR852005 BHJ851986:BIN852005 BRF851986:BSJ852005 CBB851986:CCF852005 CKX851986:CMB852005 CUT851986:CVX852005 DEP851986:DFT852005 DOL851986:DPP852005 DYH851986:DZL852005 EID851986:EJH852005 ERZ851986:ETD852005 FBV851986:FCZ852005 FLR851986:FMV852005 FVN851986:FWR852005 GFJ851986:GGN852005 GPF851986:GQJ852005 GZB851986:HAF852005 HIX851986:HKB852005 HST851986:HTX852005 ICP851986:IDT852005 IML851986:INP852005 IWH851986:IXL852005 JGD851986:JHH852005 JPZ851986:JRD852005 JZV851986:KAZ852005 KJR851986:KKV852005 KTN851986:KUR852005 LDJ851986:LEN852005 LNF851986:LOJ852005 LXB851986:LYF852005 MGX851986:MIB852005 MQT851986:MRX852005 NAP851986:NBT852005 NKL851986:NLP852005 NUH851986:NVL852005 OED851986:OFH852005 ONZ851986:OPD852005 OXV851986:OYZ852005 PHR851986:PIV852005 PRN851986:PSR852005 QBJ851986:QCN852005 QLF851986:QMJ852005 QVB851986:QWF852005 REX851986:RGB852005 ROT851986:RPX852005 RYP851986:RZT852005 SIL851986:SJP852005 SSH851986:STL852005 TCD851986:TDH852005 TLZ851986:TND852005 TVV851986:TWZ852005 UFR851986:UGV852005 UPN851986:UQR852005 UZJ851986:VAN852005 VJF851986:VKJ852005 VTB851986:VUF852005 WCX851986:WEB852005 WMT851986:WNX852005 WWP851986:WXT852005 F917522:AK917541 KD917522:LH917541 TZ917522:VD917541 ADV917522:AEZ917541 ANR917522:AOV917541 AXN917522:AYR917541 BHJ917522:BIN917541 BRF917522:BSJ917541 CBB917522:CCF917541 CKX917522:CMB917541 CUT917522:CVX917541 DEP917522:DFT917541 DOL917522:DPP917541 DYH917522:DZL917541 EID917522:EJH917541 ERZ917522:ETD917541 FBV917522:FCZ917541 FLR917522:FMV917541 FVN917522:FWR917541 GFJ917522:GGN917541 GPF917522:GQJ917541 GZB917522:HAF917541 HIX917522:HKB917541 HST917522:HTX917541 ICP917522:IDT917541 IML917522:INP917541 IWH917522:IXL917541 JGD917522:JHH917541 JPZ917522:JRD917541 JZV917522:KAZ917541 KJR917522:KKV917541 KTN917522:KUR917541 LDJ917522:LEN917541 LNF917522:LOJ917541 LXB917522:LYF917541 MGX917522:MIB917541 MQT917522:MRX917541 NAP917522:NBT917541 NKL917522:NLP917541 NUH917522:NVL917541 OED917522:OFH917541 ONZ917522:OPD917541 OXV917522:OYZ917541 PHR917522:PIV917541 PRN917522:PSR917541 QBJ917522:QCN917541 QLF917522:QMJ917541 QVB917522:QWF917541 REX917522:RGB917541 ROT917522:RPX917541 RYP917522:RZT917541 SIL917522:SJP917541 SSH917522:STL917541 TCD917522:TDH917541 TLZ917522:TND917541 TVV917522:TWZ917541 UFR917522:UGV917541 UPN917522:UQR917541 UZJ917522:VAN917541 VJF917522:VKJ917541 VTB917522:VUF917541 WCX917522:WEB917541 WMT917522:WNX917541 WWP917522:WXT917541 F983058:AK983077 KD983058:LH983077 TZ983058:VD983077 ADV983058:AEZ983077 ANR983058:AOV983077 AXN983058:AYR983077 BHJ983058:BIN983077 BRF983058:BSJ983077 CBB983058:CCF983077 CKX983058:CMB983077 CUT983058:CVX983077 DEP983058:DFT983077 DOL983058:DPP983077 DYH983058:DZL983077 EID983058:EJH983077 ERZ983058:ETD983077 FBV983058:FCZ983077 FLR983058:FMV983077 FVN983058:FWR983077 GFJ983058:GGN983077 GPF983058:GQJ983077 GZB983058:HAF983077 HIX983058:HKB983077 HST983058:HTX983077 ICP983058:IDT983077 IML983058:INP983077 IWH983058:IXL983077 JGD983058:JHH983077 JPZ983058:JRD983077 JZV983058:KAZ983077 KJR983058:KKV983077 KTN983058:KUR983077 LDJ983058:LEN983077 LNF983058:LOJ983077 LXB983058:LYF983077 MGX983058:MIB983077 MQT983058:MRX983077 NAP983058:NBT983077 NKL983058:NLP983077 NUH983058:NVL983077 OED983058:OFH983077 ONZ983058:OPD983077 OXV983058:OYZ983077 PHR983058:PIV983077 PRN983058:PSR983077 QBJ983058:QCN983077 QLF983058:QMJ983077 QVB983058:QWF983077 REX983058:RGB983077 ROT983058:RPX983077 RYP983058:RZT983077 SIL983058:SJP983077 SSH983058:STL983077 TCD983058:TDH983077 TLZ983058:TND983077 TVV983058:TWZ983077 UFR983058:UGV983077 UPN983058:UQR983077 UZJ983058:VAN983077 VJF983058:VKJ983077 VTB983058:VUF983077 WCX983058:WEB983077 WMT983058:WNX983077 G11:AK30" xr:uid="{00000000-0002-0000-0700-000001000000}">
      <formula1>INDIRECT("$K$68:$K$83")</formula1>
    </dataValidation>
    <dataValidation type="list" allowBlank="1" showInputMessage="1" showErrorMessage="1" sqref="WWP983084:WXT983096 KE37:LI49 UA37:VE49 ADW37:AFA49 ANS37:AOW49 AXO37:AYS49 BHK37:BIO49 BRG37:BSK49 CBC37:CCG49 CKY37:CMC49 CUU37:CVY49 DEQ37:DFU49 DOM37:DPQ49 DYI37:DZM49 EIE37:EJI49 ESA37:ETE49 FBW37:FDA49 FLS37:FMW49 FVO37:FWS49 GFK37:GGO49 GPG37:GQK49 GZC37:HAG49 HIY37:HKC49 HSU37:HTY49 ICQ37:IDU49 IMM37:INQ49 IWI37:IXM49 JGE37:JHI49 JQA37:JRE49 JZW37:KBA49 KJS37:KKW49 KTO37:KUS49 LDK37:LEO49 LNG37:LOK49 LXC37:LYG49 MGY37:MIC49 MQU37:MRY49 NAQ37:NBU49 NKM37:NLQ49 NUI37:NVM49 OEE37:OFI49 OOA37:OPE49 OXW37:OZA49 PHS37:PIW49 PRO37:PSS49 QBK37:QCO49 QLG37:QMK49 QVC37:QWG49 REY37:RGC49 ROU37:RPY49 RYQ37:RZU49 SIM37:SJQ49 SSI37:STM49 TCE37:TDI49 TMA37:TNE49 TVW37:TXA49 UFS37:UGW49 UPO37:UQS49 UZK37:VAO49 VJG37:VKK49 VTC37:VUG49 WCY37:WEC49 WMU37:WNY49 WWQ37:WXU49 F65580:AK65592 KD65580:LH65592 TZ65580:VD65592 ADV65580:AEZ65592 ANR65580:AOV65592 AXN65580:AYR65592 BHJ65580:BIN65592 BRF65580:BSJ65592 CBB65580:CCF65592 CKX65580:CMB65592 CUT65580:CVX65592 DEP65580:DFT65592 DOL65580:DPP65592 DYH65580:DZL65592 EID65580:EJH65592 ERZ65580:ETD65592 FBV65580:FCZ65592 FLR65580:FMV65592 FVN65580:FWR65592 GFJ65580:GGN65592 GPF65580:GQJ65592 GZB65580:HAF65592 HIX65580:HKB65592 HST65580:HTX65592 ICP65580:IDT65592 IML65580:INP65592 IWH65580:IXL65592 JGD65580:JHH65592 JPZ65580:JRD65592 JZV65580:KAZ65592 KJR65580:KKV65592 KTN65580:KUR65592 LDJ65580:LEN65592 LNF65580:LOJ65592 LXB65580:LYF65592 MGX65580:MIB65592 MQT65580:MRX65592 NAP65580:NBT65592 NKL65580:NLP65592 NUH65580:NVL65592 OED65580:OFH65592 ONZ65580:OPD65592 OXV65580:OYZ65592 PHR65580:PIV65592 PRN65580:PSR65592 QBJ65580:QCN65592 QLF65580:QMJ65592 QVB65580:QWF65592 REX65580:RGB65592 ROT65580:RPX65592 RYP65580:RZT65592 SIL65580:SJP65592 SSH65580:STL65592 TCD65580:TDH65592 TLZ65580:TND65592 TVV65580:TWZ65592 UFR65580:UGV65592 UPN65580:UQR65592 UZJ65580:VAN65592 VJF65580:VKJ65592 VTB65580:VUF65592 WCX65580:WEB65592 WMT65580:WNX65592 WWP65580:WXT65592 F131116:AK131128 KD131116:LH131128 TZ131116:VD131128 ADV131116:AEZ131128 ANR131116:AOV131128 AXN131116:AYR131128 BHJ131116:BIN131128 BRF131116:BSJ131128 CBB131116:CCF131128 CKX131116:CMB131128 CUT131116:CVX131128 DEP131116:DFT131128 DOL131116:DPP131128 DYH131116:DZL131128 EID131116:EJH131128 ERZ131116:ETD131128 FBV131116:FCZ131128 FLR131116:FMV131128 FVN131116:FWR131128 GFJ131116:GGN131128 GPF131116:GQJ131128 GZB131116:HAF131128 HIX131116:HKB131128 HST131116:HTX131128 ICP131116:IDT131128 IML131116:INP131128 IWH131116:IXL131128 JGD131116:JHH131128 JPZ131116:JRD131128 JZV131116:KAZ131128 KJR131116:KKV131128 KTN131116:KUR131128 LDJ131116:LEN131128 LNF131116:LOJ131128 LXB131116:LYF131128 MGX131116:MIB131128 MQT131116:MRX131128 NAP131116:NBT131128 NKL131116:NLP131128 NUH131116:NVL131128 OED131116:OFH131128 ONZ131116:OPD131128 OXV131116:OYZ131128 PHR131116:PIV131128 PRN131116:PSR131128 QBJ131116:QCN131128 QLF131116:QMJ131128 QVB131116:QWF131128 REX131116:RGB131128 ROT131116:RPX131128 RYP131116:RZT131128 SIL131116:SJP131128 SSH131116:STL131128 TCD131116:TDH131128 TLZ131116:TND131128 TVV131116:TWZ131128 UFR131116:UGV131128 UPN131116:UQR131128 UZJ131116:VAN131128 VJF131116:VKJ131128 VTB131116:VUF131128 WCX131116:WEB131128 WMT131116:WNX131128 WWP131116:WXT131128 F196652:AK196664 KD196652:LH196664 TZ196652:VD196664 ADV196652:AEZ196664 ANR196652:AOV196664 AXN196652:AYR196664 BHJ196652:BIN196664 BRF196652:BSJ196664 CBB196652:CCF196664 CKX196652:CMB196664 CUT196652:CVX196664 DEP196652:DFT196664 DOL196652:DPP196664 DYH196652:DZL196664 EID196652:EJH196664 ERZ196652:ETD196664 FBV196652:FCZ196664 FLR196652:FMV196664 FVN196652:FWR196664 GFJ196652:GGN196664 GPF196652:GQJ196664 GZB196652:HAF196664 HIX196652:HKB196664 HST196652:HTX196664 ICP196652:IDT196664 IML196652:INP196664 IWH196652:IXL196664 JGD196652:JHH196664 JPZ196652:JRD196664 JZV196652:KAZ196664 KJR196652:KKV196664 KTN196652:KUR196664 LDJ196652:LEN196664 LNF196652:LOJ196664 LXB196652:LYF196664 MGX196652:MIB196664 MQT196652:MRX196664 NAP196652:NBT196664 NKL196652:NLP196664 NUH196652:NVL196664 OED196652:OFH196664 ONZ196652:OPD196664 OXV196652:OYZ196664 PHR196652:PIV196664 PRN196652:PSR196664 QBJ196652:QCN196664 QLF196652:QMJ196664 QVB196652:QWF196664 REX196652:RGB196664 ROT196652:RPX196664 RYP196652:RZT196664 SIL196652:SJP196664 SSH196652:STL196664 TCD196652:TDH196664 TLZ196652:TND196664 TVV196652:TWZ196664 UFR196652:UGV196664 UPN196652:UQR196664 UZJ196652:VAN196664 VJF196652:VKJ196664 VTB196652:VUF196664 WCX196652:WEB196664 WMT196652:WNX196664 WWP196652:WXT196664 F262188:AK262200 KD262188:LH262200 TZ262188:VD262200 ADV262188:AEZ262200 ANR262188:AOV262200 AXN262188:AYR262200 BHJ262188:BIN262200 BRF262188:BSJ262200 CBB262188:CCF262200 CKX262188:CMB262200 CUT262188:CVX262200 DEP262188:DFT262200 DOL262188:DPP262200 DYH262188:DZL262200 EID262188:EJH262200 ERZ262188:ETD262200 FBV262188:FCZ262200 FLR262188:FMV262200 FVN262188:FWR262200 GFJ262188:GGN262200 GPF262188:GQJ262200 GZB262188:HAF262200 HIX262188:HKB262200 HST262188:HTX262200 ICP262188:IDT262200 IML262188:INP262200 IWH262188:IXL262200 JGD262188:JHH262200 JPZ262188:JRD262200 JZV262188:KAZ262200 KJR262188:KKV262200 KTN262188:KUR262200 LDJ262188:LEN262200 LNF262188:LOJ262200 LXB262188:LYF262200 MGX262188:MIB262200 MQT262188:MRX262200 NAP262188:NBT262200 NKL262188:NLP262200 NUH262188:NVL262200 OED262188:OFH262200 ONZ262188:OPD262200 OXV262188:OYZ262200 PHR262188:PIV262200 PRN262188:PSR262200 QBJ262188:QCN262200 QLF262188:QMJ262200 QVB262188:QWF262200 REX262188:RGB262200 ROT262188:RPX262200 RYP262188:RZT262200 SIL262188:SJP262200 SSH262188:STL262200 TCD262188:TDH262200 TLZ262188:TND262200 TVV262188:TWZ262200 UFR262188:UGV262200 UPN262188:UQR262200 UZJ262188:VAN262200 VJF262188:VKJ262200 VTB262188:VUF262200 WCX262188:WEB262200 WMT262188:WNX262200 WWP262188:WXT262200 F327724:AK327736 KD327724:LH327736 TZ327724:VD327736 ADV327724:AEZ327736 ANR327724:AOV327736 AXN327724:AYR327736 BHJ327724:BIN327736 BRF327724:BSJ327736 CBB327724:CCF327736 CKX327724:CMB327736 CUT327724:CVX327736 DEP327724:DFT327736 DOL327724:DPP327736 DYH327724:DZL327736 EID327724:EJH327736 ERZ327724:ETD327736 FBV327724:FCZ327736 FLR327724:FMV327736 FVN327724:FWR327736 GFJ327724:GGN327736 GPF327724:GQJ327736 GZB327724:HAF327736 HIX327724:HKB327736 HST327724:HTX327736 ICP327724:IDT327736 IML327724:INP327736 IWH327724:IXL327736 JGD327724:JHH327736 JPZ327724:JRD327736 JZV327724:KAZ327736 KJR327724:KKV327736 KTN327724:KUR327736 LDJ327724:LEN327736 LNF327724:LOJ327736 LXB327724:LYF327736 MGX327724:MIB327736 MQT327724:MRX327736 NAP327724:NBT327736 NKL327724:NLP327736 NUH327724:NVL327736 OED327724:OFH327736 ONZ327724:OPD327736 OXV327724:OYZ327736 PHR327724:PIV327736 PRN327724:PSR327736 QBJ327724:QCN327736 QLF327724:QMJ327736 QVB327724:QWF327736 REX327724:RGB327736 ROT327724:RPX327736 RYP327724:RZT327736 SIL327724:SJP327736 SSH327724:STL327736 TCD327724:TDH327736 TLZ327724:TND327736 TVV327724:TWZ327736 UFR327724:UGV327736 UPN327724:UQR327736 UZJ327724:VAN327736 VJF327724:VKJ327736 VTB327724:VUF327736 WCX327724:WEB327736 WMT327724:WNX327736 WWP327724:WXT327736 F393260:AK393272 KD393260:LH393272 TZ393260:VD393272 ADV393260:AEZ393272 ANR393260:AOV393272 AXN393260:AYR393272 BHJ393260:BIN393272 BRF393260:BSJ393272 CBB393260:CCF393272 CKX393260:CMB393272 CUT393260:CVX393272 DEP393260:DFT393272 DOL393260:DPP393272 DYH393260:DZL393272 EID393260:EJH393272 ERZ393260:ETD393272 FBV393260:FCZ393272 FLR393260:FMV393272 FVN393260:FWR393272 GFJ393260:GGN393272 GPF393260:GQJ393272 GZB393260:HAF393272 HIX393260:HKB393272 HST393260:HTX393272 ICP393260:IDT393272 IML393260:INP393272 IWH393260:IXL393272 JGD393260:JHH393272 JPZ393260:JRD393272 JZV393260:KAZ393272 KJR393260:KKV393272 KTN393260:KUR393272 LDJ393260:LEN393272 LNF393260:LOJ393272 LXB393260:LYF393272 MGX393260:MIB393272 MQT393260:MRX393272 NAP393260:NBT393272 NKL393260:NLP393272 NUH393260:NVL393272 OED393260:OFH393272 ONZ393260:OPD393272 OXV393260:OYZ393272 PHR393260:PIV393272 PRN393260:PSR393272 QBJ393260:QCN393272 QLF393260:QMJ393272 QVB393260:QWF393272 REX393260:RGB393272 ROT393260:RPX393272 RYP393260:RZT393272 SIL393260:SJP393272 SSH393260:STL393272 TCD393260:TDH393272 TLZ393260:TND393272 TVV393260:TWZ393272 UFR393260:UGV393272 UPN393260:UQR393272 UZJ393260:VAN393272 VJF393260:VKJ393272 VTB393260:VUF393272 WCX393260:WEB393272 WMT393260:WNX393272 WWP393260:WXT393272 F458796:AK458808 KD458796:LH458808 TZ458796:VD458808 ADV458796:AEZ458808 ANR458796:AOV458808 AXN458796:AYR458808 BHJ458796:BIN458808 BRF458796:BSJ458808 CBB458796:CCF458808 CKX458796:CMB458808 CUT458796:CVX458808 DEP458796:DFT458808 DOL458796:DPP458808 DYH458796:DZL458808 EID458796:EJH458808 ERZ458796:ETD458808 FBV458796:FCZ458808 FLR458796:FMV458808 FVN458796:FWR458808 GFJ458796:GGN458808 GPF458796:GQJ458808 GZB458796:HAF458808 HIX458796:HKB458808 HST458796:HTX458808 ICP458796:IDT458808 IML458796:INP458808 IWH458796:IXL458808 JGD458796:JHH458808 JPZ458796:JRD458808 JZV458796:KAZ458808 KJR458796:KKV458808 KTN458796:KUR458808 LDJ458796:LEN458808 LNF458796:LOJ458808 LXB458796:LYF458808 MGX458796:MIB458808 MQT458796:MRX458808 NAP458796:NBT458808 NKL458796:NLP458808 NUH458796:NVL458808 OED458796:OFH458808 ONZ458796:OPD458808 OXV458796:OYZ458808 PHR458796:PIV458808 PRN458796:PSR458808 QBJ458796:QCN458808 QLF458796:QMJ458808 QVB458796:QWF458808 REX458796:RGB458808 ROT458796:RPX458808 RYP458796:RZT458808 SIL458796:SJP458808 SSH458796:STL458808 TCD458796:TDH458808 TLZ458796:TND458808 TVV458796:TWZ458808 UFR458796:UGV458808 UPN458796:UQR458808 UZJ458796:VAN458808 VJF458796:VKJ458808 VTB458796:VUF458808 WCX458796:WEB458808 WMT458796:WNX458808 WWP458796:WXT458808 F524332:AK524344 KD524332:LH524344 TZ524332:VD524344 ADV524332:AEZ524344 ANR524332:AOV524344 AXN524332:AYR524344 BHJ524332:BIN524344 BRF524332:BSJ524344 CBB524332:CCF524344 CKX524332:CMB524344 CUT524332:CVX524344 DEP524332:DFT524344 DOL524332:DPP524344 DYH524332:DZL524344 EID524332:EJH524344 ERZ524332:ETD524344 FBV524332:FCZ524344 FLR524332:FMV524344 FVN524332:FWR524344 GFJ524332:GGN524344 GPF524332:GQJ524344 GZB524332:HAF524344 HIX524332:HKB524344 HST524332:HTX524344 ICP524332:IDT524344 IML524332:INP524344 IWH524332:IXL524344 JGD524332:JHH524344 JPZ524332:JRD524344 JZV524332:KAZ524344 KJR524332:KKV524344 KTN524332:KUR524344 LDJ524332:LEN524344 LNF524332:LOJ524344 LXB524332:LYF524344 MGX524332:MIB524344 MQT524332:MRX524344 NAP524332:NBT524344 NKL524332:NLP524344 NUH524332:NVL524344 OED524332:OFH524344 ONZ524332:OPD524344 OXV524332:OYZ524344 PHR524332:PIV524344 PRN524332:PSR524344 QBJ524332:QCN524344 QLF524332:QMJ524344 QVB524332:QWF524344 REX524332:RGB524344 ROT524332:RPX524344 RYP524332:RZT524344 SIL524332:SJP524344 SSH524332:STL524344 TCD524332:TDH524344 TLZ524332:TND524344 TVV524332:TWZ524344 UFR524332:UGV524344 UPN524332:UQR524344 UZJ524332:VAN524344 VJF524332:VKJ524344 VTB524332:VUF524344 WCX524332:WEB524344 WMT524332:WNX524344 WWP524332:WXT524344 F589868:AK589880 KD589868:LH589880 TZ589868:VD589880 ADV589868:AEZ589880 ANR589868:AOV589880 AXN589868:AYR589880 BHJ589868:BIN589880 BRF589868:BSJ589880 CBB589868:CCF589880 CKX589868:CMB589880 CUT589868:CVX589880 DEP589868:DFT589880 DOL589868:DPP589880 DYH589868:DZL589880 EID589868:EJH589880 ERZ589868:ETD589880 FBV589868:FCZ589880 FLR589868:FMV589880 FVN589868:FWR589880 GFJ589868:GGN589880 GPF589868:GQJ589880 GZB589868:HAF589880 HIX589868:HKB589880 HST589868:HTX589880 ICP589868:IDT589880 IML589868:INP589880 IWH589868:IXL589880 JGD589868:JHH589880 JPZ589868:JRD589880 JZV589868:KAZ589880 KJR589868:KKV589880 KTN589868:KUR589880 LDJ589868:LEN589880 LNF589868:LOJ589880 LXB589868:LYF589880 MGX589868:MIB589880 MQT589868:MRX589880 NAP589868:NBT589880 NKL589868:NLP589880 NUH589868:NVL589880 OED589868:OFH589880 ONZ589868:OPD589880 OXV589868:OYZ589880 PHR589868:PIV589880 PRN589868:PSR589880 QBJ589868:QCN589880 QLF589868:QMJ589880 QVB589868:QWF589880 REX589868:RGB589880 ROT589868:RPX589880 RYP589868:RZT589880 SIL589868:SJP589880 SSH589868:STL589880 TCD589868:TDH589880 TLZ589868:TND589880 TVV589868:TWZ589880 UFR589868:UGV589880 UPN589868:UQR589880 UZJ589868:VAN589880 VJF589868:VKJ589880 VTB589868:VUF589880 WCX589868:WEB589880 WMT589868:WNX589880 WWP589868:WXT589880 F655404:AK655416 KD655404:LH655416 TZ655404:VD655416 ADV655404:AEZ655416 ANR655404:AOV655416 AXN655404:AYR655416 BHJ655404:BIN655416 BRF655404:BSJ655416 CBB655404:CCF655416 CKX655404:CMB655416 CUT655404:CVX655416 DEP655404:DFT655416 DOL655404:DPP655416 DYH655404:DZL655416 EID655404:EJH655416 ERZ655404:ETD655416 FBV655404:FCZ655416 FLR655404:FMV655416 FVN655404:FWR655416 GFJ655404:GGN655416 GPF655404:GQJ655416 GZB655404:HAF655416 HIX655404:HKB655416 HST655404:HTX655416 ICP655404:IDT655416 IML655404:INP655416 IWH655404:IXL655416 JGD655404:JHH655416 JPZ655404:JRD655416 JZV655404:KAZ655416 KJR655404:KKV655416 KTN655404:KUR655416 LDJ655404:LEN655416 LNF655404:LOJ655416 LXB655404:LYF655416 MGX655404:MIB655416 MQT655404:MRX655416 NAP655404:NBT655416 NKL655404:NLP655416 NUH655404:NVL655416 OED655404:OFH655416 ONZ655404:OPD655416 OXV655404:OYZ655416 PHR655404:PIV655416 PRN655404:PSR655416 QBJ655404:QCN655416 QLF655404:QMJ655416 QVB655404:QWF655416 REX655404:RGB655416 ROT655404:RPX655416 RYP655404:RZT655416 SIL655404:SJP655416 SSH655404:STL655416 TCD655404:TDH655416 TLZ655404:TND655416 TVV655404:TWZ655416 UFR655404:UGV655416 UPN655404:UQR655416 UZJ655404:VAN655416 VJF655404:VKJ655416 VTB655404:VUF655416 WCX655404:WEB655416 WMT655404:WNX655416 WWP655404:WXT655416 F720940:AK720952 KD720940:LH720952 TZ720940:VD720952 ADV720940:AEZ720952 ANR720940:AOV720952 AXN720940:AYR720952 BHJ720940:BIN720952 BRF720940:BSJ720952 CBB720940:CCF720952 CKX720940:CMB720952 CUT720940:CVX720952 DEP720940:DFT720952 DOL720940:DPP720952 DYH720940:DZL720952 EID720940:EJH720952 ERZ720940:ETD720952 FBV720940:FCZ720952 FLR720940:FMV720952 FVN720940:FWR720952 GFJ720940:GGN720952 GPF720940:GQJ720952 GZB720940:HAF720952 HIX720940:HKB720952 HST720940:HTX720952 ICP720940:IDT720952 IML720940:INP720952 IWH720940:IXL720952 JGD720940:JHH720952 JPZ720940:JRD720952 JZV720940:KAZ720952 KJR720940:KKV720952 KTN720940:KUR720952 LDJ720940:LEN720952 LNF720940:LOJ720952 LXB720940:LYF720952 MGX720940:MIB720952 MQT720940:MRX720952 NAP720940:NBT720952 NKL720940:NLP720952 NUH720940:NVL720952 OED720940:OFH720952 ONZ720940:OPD720952 OXV720940:OYZ720952 PHR720940:PIV720952 PRN720940:PSR720952 QBJ720940:QCN720952 QLF720940:QMJ720952 QVB720940:QWF720952 REX720940:RGB720952 ROT720940:RPX720952 RYP720940:RZT720952 SIL720940:SJP720952 SSH720940:STL720952 TCD720940:TDH720952 TLZ720940:TND720952 TVV720940:TWZ720952 UFR720940:UGV720952 UPN720940:UQR720952 UZJ720940:VAN720952 VJF720940:VKJ720952 VTB720940:VUF720952 WCX720940:WEB720952 WMT720940:WNX720952 WWP720940:WXT720952 F786476:AK786488 KD786476:LH786488 TZ786476:VD786488 ADV786476:AEZ786488 ANR786476:AOV786488 AXN786476:AYR786488 BHJ786476:BIN786488 BRF786476:BSJ786488 CBB786476:CCF786488 CKX786476:CMB786488 CUT786476:CVX786488 DEP786476:DFT786488 DOL786476:DPP786488 DYH786476:DZL786488 EID786476:EJH786488 ERZ786476:ETD786488 FBV786476:FCZ786488 FLR786476:FMV786488 FVN786476:FWR786488 GFJ786476:GGN786488 GPF786476:GQJ786488 GZB786476:HAF786488 HIX786476:HKB786488 HST786476:HTX786488 ICP786476:IDT786488 IML786476:INP786488 IWH786476:IXL786488 JGD786476:JHH786488 JPZ786476:JRD786488 JZV786476:KAZ786488 KJR786476:KKV786488 KTN786476:KUR786488 LDJ786476:LEN786488 LNF786476:LOJ786488 LXB786476:LYF786488 MGX786476:MIB786488 MQT786476:MRX786488 NAP786476:NBT786488 NKL786476:NLP786488 NUH786476:NVL786488 OED786476:OFH786488 ONZ786476:OPD786488 OXV786476:OYZ786488 PHR786476:PIV786488 PRN786476:PSR786488 QBJ786476:QCN786488 QLF786476:QMJ786488 QVB786476:QWF786488 REX786476:RGB786488 ROT786476:RPX786488 RYP786476:RZT786488 SIL786476:SJP786488 SSH786476:STL786488 TCD786476:TDH786488 TLZ786476:TND786488 TVV786476:TWZ786488 UFR786476:UGV786488 UPN786476:UQR786488 UZJ786476:VAN786488 VJF786476:VKJ786488 VTB786476:VUF786488 WCX786476:WEB786488 WMT786476:WNX786488 WWP786476:WXT786488 F852012:AK852024 KD852012:LH852024 TZ852012:VD852024 ADV852012:AEZ852024 ANR852012:AOV852024 AXN852012:AYR852024 BHJ852012:BIN852024 BRF852012:BSJ852024 CBB852012:CCF852024 CKX852012:CMB852024 CUT852012:CVX852024 DEP852012:DFT852024 DOL852012:DPP852024 DYH852012:DZL852024 EID852012:EJH852024 ERZ852012:ETD852024 FBV852012:FCZ852024 FLR852012:FMV852024 FVN852012:FWR852024 GFJ852012:GGN852024 GPF852012:GQJ852024 GZB852012:HAF852024 HIX852012:HKB852024 HST852012:HTX852024 ICP852012:IDT852024 IML852012:INP852024 IWH852012:IXL852024 JGD852012:JHH852024 JPZ852012:JRD852024 JZV852012:KAZ852024 KJR852012:KKV852024 KTN852012:KUR852024 LDJ852012:LEN852024 LNF852012:LOJ852024 LXB852012:LYF852024 MGX852012:MIB852024 MQT852012:MRX852024 NAP852012:NBT852024 NKL852012:NLP852024 NUH852012:NVL852024 OED852012:OFH852024 ONZ852012:OPD852024 OXV852012:OYZ852024 PHR852012:PIV852024 PRN852012:PSR852024 QBJ852012:QCN852024 QLF852012:QMJ852024 QVB852012:QWF852024 REX852012:RGB852024 ROT852012:RPX852024 RYP852012:RZT852024 SIL852012:SJP852024 SSH852012:STL852024 TCD852012:TDH852024 TLZ852012:TND852024 TVV852012:TWZ852024 UFR852012:UGV852024 UPN852012:UQR852024 UZJ852012:VAN852024 VJF852012:VKJ852024 VTB852012:VUF852024 WCX852012:WEB852024 WMT852012:WNX852024 WWP852012:WXT852024 F917548:AK917560 KD917548:LH917560 TZ917548:VD917560 ADV917548:AEZ917560 ANR917548:AOV917560 AXN917548:AYR917560 BHJ917548:BIN917560 BRF917548:BSJ917560 CBB917548:CCF917560 CKX917548:CMB917560 CUT917548:CVX917560 DEP917548:DFT917560 DOL917548:DPP917560 DYH917548:DZL917560 EID917548:EJH917560 ERZ917548:ETD917560 FBV917548:FCZ917560 FLR917548:FMV917560 FVN917548:FWR917560 GFJ917548:GGN917560 GPF917548:GQJ917560 GZB917548:HAF917560 HIX917548:HKB917560 HST917548:HTX917560 ICP917548:IDT917560 IML917548:INP917560 IWH917548:IXL917560 JGD917548:JHH917560 JPZ917548:JRD917560 JZV917548:KAZ917560 KJR917548:KKV917560 KTN917548:KUR917560 LDJ917548:LEN917560 LNF917548:LOJ917560 LXB917548:LYF917560 MGX917548:MIB917560 MQT917548:MRX917560 NAP917548:NBT917560 NKL917548:NLP917560 NUH917548:NVL917560 OED917548:OFH917560 ONZ917548:OPD917560 OXV917548:OYZ917560 PHR917548:PIV917560 PRN917548:PSR917560 QBJ917548:QCN917560 QLF917548:QMJ917560 QVB917548:QWF917560 REX917548:RGB917560 ROT917548:RPX917560 RYP917548:RZT917560 SIL917548:SJP917560 SSH917548:STL917560 TCD917548:TDH917560 TLZ917548:TND917560 TVV917548:TWZ917560 UFR917548:UGV917560 UPN917548:UQR917560 UZJ917548:VAN917560 VJF917548:VKJ917560 VTB917548:VUF917560 WCX917548:WEB917560 WMT917548:WNX917560 WWP917548:WXT917560 F983084:AK983096 KD983084:LH983096 TZ983084:VD983096 ADV983084:AEZ983096 ANR983084:AOV983096 AXN983084:AYR983096 BHJ983084:BIN983096 BRF983084:BSJ983096 CBB983084:CCF983096 CKX983084:CMB983096 CUT983084:CVX983096 DEP983084:DFT983096 DOL983084:DPP983096 DYH983084:DZL983096 EID983084:EJH983096 ERZ983084:ETD983096 FBV983084:FCZ983096 FLR983084:FMV983096 FVN983084:FWR983096 GFJ983084:GGN983096 GPF983084:GQJ983096 GZB983084:HAF983096 HIX983084:HKB983096 HST983084:HTX983096 ICP983084:IDT983096 IML983084:INP983096 IWH983084:IXL983096 JGD983084:JHH983096 JPZ983084:JRD983096 JZV983084:KAZ983096 KJR983084:KKV983096 KTN983084:KUR983096 LDJ983084:LEN983096 LNF983084:LOJ983096 LXB983084:LYF983096 MGX983084:MIB983096 MQT983084:MRX983096 NAP983084:NBT983096 NKL983084:NLP983096 NUH983084:NVL983096 OED983084:OFH983096 ONZ983084:OPD983096 OXV983084:OYZ983096 PHR983084:PIV983096 PRN983084:PSR983096 QBJ983084:QCN983096 QLF983084:QMJ983096 QVB983084:QWF983096 REX983084:RGB983096 ROT983084:RPX983096 RYP983084:RZT983096 SIL983084:SJP983096 SSH983084:STL983096 TCD983084:TDH983096 TLZ983084:TND983096 TVV983084:TWZ983096 UFR983084:UGV983096 UPN983084:UQR983096 UZJ983084:VAN983096 VJF983084:VKJ983096 VTB983084:VUF983096 WCX983084:WEB983096 WMT983084:WNX983096 G37:AK49" xr:uid="{00000000-0002-0000-0700-000002000000}">
      <formula1>"出"</formula1>
    </dataValidation>
    <dataValidation type="whole" operator="lessThanOrEqual" allowBlank="1" showInputMessage="1" showErrorMessage="1" error="月当たりの上限額は２万円となります。_x000a_（男性研修生は対象外）" sqref="BE983066:BF983095 BE65562:BF65591 BE131098:BF131127 BE196634:BF196663 BE262170:BF262199 BE327706:BF327735 BE393242:BF393271 BE458778:BF458807 BE524314:BF524343 BE589850:BF589879 BE655386:BF655415 BE720922:BF720951 BE786458:BF786487 BE851994:BF852023 BE917530:BF917559" xr:uid="{00000000-0002-0000-0700-000003000000}">
      <formula1>20000</formula1>
    </dataValidation>
    <dataValidation type="list" allowBlank="1" showInputMessage="1" showErrorMessage="1" sqref="B11:B30" xr:uid="{00000000-0002-0000-0700-000004000000}">
      <formula1>"TR,FW1,FW2,FW3,多能工"</formula1>
    </dataValidation>
  </dataValidations>
  <printOptions horizontalCentered="1" verticalCentered="1"/>
  <pageMargins left="0.19685039370078741" right="0.19685039370078741" top="0.39370078740157483" bottom="0" header="0" footer="0.19685039370078741"/>
  <pageSetup paperSize="9" scale="57" orientation="landscape" cellComments="asDisplayed" r:id="rId1"/>
  <headerFooter alignWithMargins="0"/>
  <colBreaks count="1" manualBreakCount="1">
    <brk id="43" max="62" man="1"/>
  </col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stopIfTrue="1" id="{9BCC3545-8B61-4C78-A8F2-1DF40F7222D3}">
            <xm:f>COUNTIF(日付!$A$19:$U$22,G7)&gt;0</xm:f>
            <x14:dxf>
              <font>
                <color rgb="FFFF0000"/>
              </font>
            </x14:dxf>
          </x14:cfRule>
          <xm:sqref>G7:AK10 G36:AK36</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FF00"/>
    <pageSetUpPr fitToPage="1"/>
  </sheetPr>
  <dimension ref="A1:AH46"/>
  <sheetViews>
    <sheetView view="pageBreakPreview" zoomScale="55" zoomScaleNormal="25" zoomScaleSheetLayoutView="55" workbookViewId="0">
      <selection activeCell="N44" sqref="N44"/>
    </sheetView>
  </sheetViews>
  <sheetFormatPr defaultColWidth="5.33203125" defaultRowHeight="15" customHeight="1"/>
  <cols>
    <col min="1" max="1" width="8.33203125" style="4" customWidth="1"/>
    <col min="2" max="2" width="24.6640625" style="4" customWidth="1"/>
    <col min="3" max="14" width="12.33203125" style="4" customWidth="1"/>
    <col min="15" max="16" width="13.6640625" style="4" customWidth="1"/>
    <col min="17" max="20" width="13.77734375" style="4" customWidth="1"/>
    <col min="21" max="33" width="5.33203125" style="4" customWidth="1"/>
    <col min="34" max="34" width="6.33203125" style="4" customWidth="1"/>
    <col min="35" max="256" width="5.33203125" style="4"/>
    <col min="257" max="257" width="8.33203125" style="4" customWidth="1"/>
    <col min="258" max="258" width="24.6640625" style="4" customWidth="1"/>
    <col min="259" max="270" width="12.33203125" style="4" customWidth="1"/>
    <col min="271" max="272" width="13.6640625" style="4" customWidth="1"/>
    <col min="273" max="276" width="13.77734375" style="4" customWidth="1"/>
    <col min="277" max="289" width="5.33203125" style="4" customWidth="1"/>
    <col min="290" max="290" width="6.33203125" style="4" customWidth="1"/>
    <col min="291" max="512" width="5.33203125" style="4"/>
    <col min="513" max="513" width="8.33203125" style="4" customWidth="1"/>
    <col min="514" max="514" width="24.6640625" style="4" customWidth="1"/>
    <col min="515" max="526" width="12.33203125" style="4" customWidth="1"/>
    <col min="527" max="528" width="13.6640625" style="4" customWidth="1"/>
    <col min="529" max="532" width="13.77734375" style="4" customWidth="1"/>
    <col min="533" max="545" width="5.33203125" style="4" customWidth="1"/>
    <col min="546" max="546" width="6.33203125" style="4" customWidth="1"/>
    <col min="547" max="768" width="5.33203125" style="4"/>
    <col min="769" max="769" width="8.33203125" style="4" customWidth="1"/>
    <col min="770" max="770" width="24.6640625" style="4" customWidth="1"/>
    <col min="771" max="782" width="12.33203125" style="4" customWidth="1"/>
    <col min="783" max="784" width="13.6640625" style="4" customWidth="1"/>
    <col min="785" max="788" width="13.77734375" style="4" customWidth="1"/>
    <col min="789" max="801" width="5.33203125" style="4" customWidth="1"/>
    <col min="802" max="802" width="6.33203125" style="4" customWidth="1"/>
    <col min="803" max="1024" width="5.33203125" style="4"/>
    <col min="1025" max="1025" width="8.33203125" style="4" customWidth="1"/>
    <col min="1026" max="1026" width="24.6640625" style="4" customWidth="1"/>
    <col min="1027" max="1038" width="12.33203125" style="4" customWidth="1"/>
    <col min="1039" max="1040" width="13.6640625" style="4" customWidth="1"/>
    <col min="1041" max="1044" width="13.77734375" style="4" customWidth="1"/>
    <col min="1045" max="1057" width="5.33203125" style="4" customWidth="1"/>
    <col min="1058" max="1058" width="6.33203125" style="4" customWidth="1"/>
    <col min="1059" max="1280" width="5.33203125" style="4"/>
    <col min="1281" max="1281" width="8.33203125" style="4" customWidth="1"/>
    <col min="1282" max="1282" width="24.6640625" style="4" customWidth="1"/>
    <col min="1283" max="1294" width="12.33203125" style="4" customWidth="1"/>
    <col min="1295" max="1296" width="13.6640625" style="4" customWidth="1"/>
    <col min="1297" max="1300" width="13.77734375" style="4" customWidth="1"/>
    <col min="1301" max="1313" width="5.33203125" style="4" customWidth="1"/>
    <col min="1314" max="1314" width="6.33203125" style="4" customWidth="1"/>
    <col min="1315" max="1536" width="5.33203125" style="4"/>
    <col min="1537" max="1537" width="8.33203125" style="4" customWidth="1"/>
    <col min="1538" max="1538" width="24.6640625" style="4" customWidth="1"/>
    <col min="1539" max="1550" width="12.33203125" style="4" customWidth="1"/>
    <col min="1551" max="1552" width="13.6640625" style="4" customWidth="1"/>
    <col min="1553" max="1556" width="13.77734375" style="4" customWidth="1"/>
    <col min="1557" max="1569" width="5.33203125" style="4" customWidth="1"/>
    <col min="1570" max="1570" width="6.33203125" style="4" customWidth="1"/>
    <col min="1571" max="1792" width="5.33203125" style="4"/>
    <col min="1793" max="1793" width="8.33203125" style="4" customWidth="1"/>
    <col min="1794" max="1794" width="24.6640625" style="4" customWidth="1"/>
    <col min="1795" max="1806" width="12.33203125" style="4" customWidth="1"/>
    <col min="1807" max="1808" width="13.6640625" style="4" customWidth="1"/>
    <col min="1809" max="1812" width="13.77734375" style="4" customWidth="1"/>
    <col min="1813" max="1825" width="5.33203125" style="4" customWidth="1"/>
    <col min="1826" max="1826" width="6.33203125" style="4" customWidth="1"/>
    <col min="1827" max="2048" width="5.33203125" style="4"/>
    <col min="2049" max="2049" width="8.33203125" style="4" customWidth="1"/>
    <col min="2050" max="2050" width="24.6640625" style="4" customWidth="1"/>
    <col min="2051" max="2062" width="12.33203125" style="4" customWidth="1"/>
    <col min="2063" max="2064" width="13.6640625" style="4" customWidth="1"/>
    <col min="2065" max="2068" width="13.77734375" style="4" customWidth="1"/>
    <col min="2069" max="2081" width="5.33203125" style="4" customWidth="1"/>
    <col min="2082" max="2082" width="6.33203125" style="4" customWidth="1"/>
    <col min="2083" max="2304" width="5.33203125" style="4"/>
    <col min="2305" max="2305" width="8.33203125" style="4" customWidth="1"/>
    <col min="2306" max="2306" width="24.6640625" style="4" customWidth="1"/>
    <col min="2307" max="2318" width="12.33203125" style="4" customWidth="1"/>
    <col min="2319" max="2320" width="13.6640625" style="4" customWidth="1"/>
    <col min="2321" max="2324" width="13.77734375" style="4" customWidth="1"/>
    <col min="2325" max="2337" width="5.33203125" style="4" customWidth="1"/>
    <col min="2338" max="2338" width="6.33203125" style="4" customWidth="1"/>
    <col min="2339" max="2560" width="5.33203125" style="4"/>
    <col min="2561" max="2561" width="8.33203125" style="4" customWidth="1"/>
    <col min="2562" max="2562" width="24.6640625" style="4" customWidth="1"/>
    <col min="2563" max="2574" width="12.33203125" style="4" customWidth="1"/>
    <col min="2575" max="2576" width="13.6640625" style="4" customWidth="1"/>
    <col min="2577" max="2580" width="13.77734375" style="4" customWidth="1"/>
    <col min="2581" max="2593" width="5.33203125" style="4" customWidth="1"/>
    <col min="2594" max="2594" width="6.33203125" style="4" customWidth="1"/>
    <col min="2595" max="2816" width="5.33203125" style="4"/>
    <col min="2817" max="2817" width="8.33203125" style="4" customWidth="1"/>
    <col min="2818" max="2818" width="24.6640625" style="4" customWidth="1"/>
    <col min="2819" max="2830" width="12.33203125" style="4" customWidth="1"/>
    <col min="2831" max="2832" width="13.6640625" style="4" customWidth="1"/>
    <col min="2833" max="2836" width="13.77734375" style="4" customWidth="1"/>
    <col min="2837" max="2849" width="5.33203125" style="4" customWidth="1"/>
    <col min="2850" max="2850" width="6.33203125" style="4" customWidth="1"/>
    <col min="2851" max="3072" width="5.33203125" style="4"/>
    <col min="3073" max="3073" width="8.33203125" style="4" customWidth="1"/>
    <col min="3074" max="3074" width="24.6640625" style="4" customWidth="1"/>
    <col min="3075" max="3086" width="12.33203125" style="4" customWidth="1"/>
    <col min="3087" max="3088" width="13.6640625" style="4" customWidth="1"/>
    <col min="3089" max="3092" width="13.77734375" style="4" customWidth="1"/>
    <col min="3093" max="3105" width="5.33203125" style="4" customWidth="1"/>
    <col min="3106" max="3106" width="6.33203125" style="4" customWidth="1"/>
    <col min="3107" max="3328" width="5.33203125" style="4"/>
    <col min="3329" max="3329" width="8.33203125" style="4" customWidth="1"/>
    <col min="3330" max="3330" width="24.6640625" style="4" customWidth="1"/>
    <col min="3331" max="3342" width="12.33203125" style="4" customWidth="1"/>
    <col min="3343" max="3344" width="13.6640625" style="4" customWidth="1"/>
    <col min="3345" max="3348" width="13.77734375" style="4" customWidth="1"/>
    <col min="3349" max="3361" width="5.33203125" style="4" customWidth="1"/>
    <col min="3362" max="3362" width="6.33203125" style="4" customWidth="1"/>
    <col min="3363" max="3584" width="5.33203125" style="4"/>
    <col min="3585" max="3585" width="8.33203125" style="4" customWidth="1"/>
    <col min="3586" max="3586" width="24.6640625" style="4" customWidth="1"/>
    <col min="3587" max="3598" width="12.33203125" style="4" customWidth="1"/>
    <col min="3599" max="3600" width="13.6640625" style="4" customWidth="1"/>
    <col min="3601" max="3604" width="13.77734375" style="4" customWidth="1"/>
    <col min="3605" max="3617" width="5.33203125" style="4" customWidth="1"/>
    <col min="3618" max="3618" width="6.33203125" style="4" customWidth="1"/>
    <col min="3619" max="3840" width="5.33203125" style="4"/>
    <col min="3841" max="3841" width="8.33203125" style="4" customWidth="1"/>
    <col min="3842" max="3842" width="24.6640625" style="4" customWidth="1"/>
    <col min="3843" max="3854" width="12.33203125" style="4" customWidth="1"/>
    <col min="3855" max="3856" width="13.6640625" style="4" customWidth="1"/>
    <col min="3857" max="3860" width="13.77734375" style="4" customWidth="1"/>
    <col min="3861" max="3873" width="5.33203125" style="4" customWidth="1"/>
    <col min="3874" max="3874" width="6.33203125" style="4" customWidth="1"/>
    <col min="3875" max="4096" width="5.33203125" style="4"/>
    <col min="4097" max="4097" width="8.33203125" style="4" customWidth="1"/>
    <col min="4098" max="4098" width="24.6640625" style="4" customWidth="1"/>
    <col min="4099" max="4110" width="12.33203125" style="4" customWidth="1"/>
    <col min="4111" max="4112" width="13.6640625" style="4" customWidth="1"/>
    <col min="4113" max="4116" width="13.77734375" style="4" customWidth="1"/>
    <col min="4117" max="4129" width="5.33203125" style="4" customWidth="1"/>
    <col min="4130" max="4130" width="6.33203125" style="4" customWidth="1"/>
    <col min="4131" max="4352" width="5.33203125" style="4"/>
    <col min="4353" max="4353" width="8.33203125" style="4" customWidth="1"/>
    <col min="4354" max="4354" width="24.6640625" style="4" customWidth="1"/>
    <col min="4355" max="4366" width="12.33203125" style="4" customWidth="1"/>
    <col min="4367" max="4368" width="13.6640625" style="4" customWidth="1"/>
    <col min="4369" max="4372" width="13.77734375" style="4" customWidth="1"/>
    <col min="4373" max="4385" width="5.33203125" style="4" customWidth="1"/>
    <col min="4386" max="4386" width="6.33203125" style="4" customWidth="1"/>
    <col min="4387" max="4608" width="5.33203125" style="4"/>
    <col min="4609" max="4609" width="8.33203125" style="4" customWidth="1"/>
    <col min="4610" max="4610" width="24.6640625" style="4" customWidth="1"/>
    <col min="4611" max="4622" width="12.33203125" style="4" customWidth="1"/>
    <col min="4623" max="4624" width="13.6640625" style="4" customWidth="1"/>
    <col min="4625" max="4628" width="13.77734375" style="4" customWidth="1"/>
    <col min="4629" max="4641" width="5.33203125" style="4" customWidth="1"/>
    <col min="4642" max="4642" width="6.33203125" style="4" customWidth="1"/>
    <col min="4643" max="4864" width="5.33203125" style="4"/>
    <col min="4865" max="4865" width="8.33203125" style="4" customWidth="1"/>
    <col min="4866" max="4866" width="24.6640625" style="4" customWidth="1"/>
    <col min="4867" max="4878" width="12.33203125" style="4" customWidth="1"/>
    <col min="4879" max="4880" width="13.6640625" style="4" customWidth="1"/>
    <col min="4881" max="4884" width="13.77734375" style="4" customWidth="1"/>
    <col min="4885" max="4897" width="5.33203125" style="4" customWidth="1"/>
    <col min="4898" max="4898" width="6.33203125" style="4" customWidth="1"/>
    <col min="4899" max="5120" width="5.33203125" style="4"/>
    <col min="5121" max="5121" width="8.33203125" style="4" customWidth="1"/>
    <col min="5122" max="5122" width="24.6640625" style="4" customWidth="1"/>
    <col min="5123" max="5134" width="12.33203125" style="4" customWidth="1"/>
    <col min="5135" max="5136" width="13.6640625" style="4" customWidth="1"/>
    <col min="5137" max="5140" width="13.77734375" style="4" customWidth="1"/>
    <col min="5141" max="5153" width="5.33203125" style="4" customWidth="1"/>
    <col min="5154" max="5154" width="6.33203125" style="4" customWidth="1"/>
    <col min="5155" max="5376" width="5.33203125" style="4"/>
    <col min="5377" max="5377" width="8.33203125" style="4" customWidth="1"/>
    <col min="5378" max="5378" width="24.6640625" style="4" customWidth="1"/>
    <col min="5379" max="5390" width="12.33203125" style="4" customWidth="1"/>
    <col min="5391" max="5392" width="13.6640625" style="4" customWidth="1"/>
    <col min="5393" max="5396" width="13.77734375" style="4" customWidth="1"/>
    <col min="5397" max="5409" width="5.33203125" style="4" customWidth="1"/>
    <col min="5410" max="5410" width="6.33203125" style="4" customWidth="1"/>
    <col min="5411" max="5632" width="5.33203125" style="4"/>
    <col min="5633" max="5633" width="8.33203125" style="4" customWidth="1"/>
    <col min="5634" max="5634" width="24.6640625" style="4" customWidth="1"/>
    <col min="5635" max="5646" width="12.33203125" style="4" customWidth="1"/>
    <col min="5647" max="5648" width="13.6640625" style="4" customWidth="1"/>
    <col min="5649" max="5652" width="13.77734375" style="4" customWidth="1"/>
    <col min="5653" max="5665" width="5.33203125" style="4" customWidth="1"/>
    <col min="5666" max="5666" width="6.33203125" style="4" customWidth="1"/>
    <col min="5667" max="5888" width="5.33203125" style="4"/>
    <col min="5889" max="5889" width="8.33203125" style="4" customWidth="1"/>
    <col min="5890" max="5890" width="24.6640625" style="4" customWidth="1"/>
    <col min="5891" max="5902" width="12.33203125" style="4" customWidth="1"/>
    <col min="5903" max="5904" width="13.6640625" style="4" customWidth="1"/>
    <col min="5905" max="5908" width="13.77734375" style="4" customWidth="1"/>
    <col min="5909" max="5921" width="5.33203125" style="4" customWidth="1"/>
    <col min="5922" max="5922" width="6.33203125" style="4" customWidth="1"/>
    <col min="5923" max="6144" width="5.33203125" style="4"/>
    <col min="6145" max="6145" width="8.33203125" style="4" customWidth="1"/>
    <col min="6146" max="6146" width="24.6640625" style="4" customWidth="1"/>
    <col min="6147" max="6158" width="12.33203125" style="4" customWidth="1"/>
    <col min="6159" max="6160" width="13.6640625" style="4" customWidth="1"/>
    <col min="6161" max="6164" width="13.77734375" style="4" customWidth="1"/>
    <col min="6165" max="6177" width="5.33203125" style="4" customWidth="1"/>
    <col min="6178" max="6178" width="6.33203125" style="4" customWidth="1"/>
    <col min="6179" max="6400" width="5.33203125" style="4"/>
    <col min="6401" max="6401" width="8.33203125" style="4" customWidth="1"/>
    <col min="6402" max="6402" width="24.6640625" style="4" customWidth="1"/>
    <col min="6403" max="6414" width="12.33203125" style="4" customWidth="1"/>
    <col min="6415" max="6416" width="13.6640625" style="4" customWidth="1"/>
    <col min="6417" max="6420" width="13.77734375" style="4" customWidth="1"/>
    <col min="6421" max="6433" width="5.33203125" style="4" customWidth="1"/>
    <col min="6434" max="6434" width="6.33203125" style="4" customWidth="1"/>
    <col min="6435" max="6656" width="5.33203125" style="4"/>
    <col min="6657" max="6657" width="8.33203125" style="4" customWidth="1"/>
    <col min="6658" max="6658" width="24.6640625" style="4" customWidth="1"/>
    <col min="6659" max="6670" width="12.33203125" style="4" customWidth="1"/>
    <col min="6671" max="6672" width="13.6640625" style="4" customWidth="1"/>
    <col min="6673" max="6676" width="13.77734375" style="4" customWidth="1"/>
    <col min="6677" max="6689" width="5.33203125" style="4" customWidth="1"/>
    <col min="6690" max="6690" width="6.33203125" style="4" customWidth="1"/>
    <col min="6691" max="6912" width="5.33203125" style="4"/>
    <col min="6913" max="6913" width="8.33203125" style="4" customWidth="1"/>
    <col min="6914" max="6914" width="24.6640625" style="4" customWidth="1"/>
    <col min="6915" max="6926" width="12.33203125" style="4" customWidth="1"/>
    <col min="6927" max="6928" width="13.6640625" style="4" customWidth="1"/>
    <col min="6929" max="6932" width="13.77734375" style="4" customWidth="1"/>
    <col min="6933" max="6945" width="5.33203125" style="4" customWidth="1"/>
    <col min="6946" max="6946" width="6.33203125" style="4" customWidth="1"/>
    <col min="6947" max="7168" width="5.33203125" style="4"/>
    <col min="7169" max="7169" width="8.33203125" style="4" customWidth="1"/>
    <col min="7170" max="7170" width="24.6640625" style="4" customWidth="1"/>
    <col min="7171" max="7182" width="12.33203125" style="4" customWidth="1"/>
    <col min="7183" max="7184" width="13.6640625" style="4" customWidth="1"/>
    <col min="7185" max="7188" width="13.77734375" style="4" customWidth="1"/>
    <col min="7189" max="7201" width="5.33203125" style="4" customWidth="1"/>
    <col min="7202" max="7202" width="6.33203125" style="4" customWidth="1"/>
    <col min="7203" max="7424" width="5.33203125" style="4"/>
    <col min="7425" max="7425" width="8.33203125" style="4" customWidth="1"/>
    <col min="7426" max="7426" width="24.6640625" style="4" customWidth="1"/>
    <col min="7427" max="7438" width="12.33203125" style="4" customWidth="1"/>
    <col min="7439" max="7440" width="13.6640625" style="4" customWidth="1"/>
    <col min="7441" max="7444" width="13.77734375" style="4" customWidth="1"/>
    <col min="7445" max="7457" width="5.33203125" style="4" customWidth="1"/>
    <col min="7458" max="7458" width="6.33203125" style="4" customWidth="1"/>
    <col min="7459" max="7680" width="5.33203125" style="4"/>
    <col min="7681" max="7681" width="8.33203125" style="4" customWidth="1"/>
    <col min="7682" max="7682" width="24.6640625" style="4" customWidth="1"/>
    <col min="7683" max="7694" width="12.33203125" style="4" customWidth="1"/>
    <col min="7695" max="7696" width="13.6640625" style="4" customWidth="1"/>
    <col min="7697" max="7700" width="13.77734375" style="4" customWidth="1"/>
    <col min="7701" max="7713" width="5.33203125" style="4" customWidth="1"/>
    <col min="7714" max="7714" width="6.33203125" style="4" customWidth="1"/>
    <col min="7715" max="7936" width="5.33203125" style="4"/>
    <col min="7937" max="7937" width="8.33203125" style="4" customWidth="1"/>
    <col min="7938" max="7938" width="24.6640625" style="4" customWidth="1"/>
    <col min="7939" max="7950" width="12.33203125" style="4" customWidth="1"/>
    <col min="7951" max="7952" width="13.6640625" style="4" customWidth="1"/>
    <col min="7953" max="7956" width="13.77734375" style="4" customWidth="1"/>
    <col min="7957" max="7969" width="5.33203125" style="4" customWidth="1"/>
    <col min="7970" max="7970" width="6.33203125" style="4" customWidth="1"/>
    <col min="7971" max="8192" width="5.33203125" style="4"/>
    <col min="8193" max="8193" width="8.33203125" style="4" customWidth="1"/>
    <col min="8194" max="8194" width="24.6640625" style="4" customWidth="1"/>
    <col min="8195" max="8206" width="12.33203125" style="4" customWidth="1"/>
    <col min="8207" max="8208" width="13.6640625" style="4" customWidth="1"/>
    <col min="8209" max="8212" width="13.77734375" style="4" customWidth="1"/>
    <col min="8213" max="8225" width="5.33203125" style="4" customWidth="1"/>
    <col min="8226" max="8226" width="6.33203125" style="4" customWidth="1"/>
    <col min="8227" max="8448" width="5.33203125" style="4"/>
    <col min="8449" max="8449" width="8.33203125" style="4" customWidth="1"/>
    <col min="8450" max="8450" width="24.6640625" style="4" customWidth="1"/>
    <col min="8451" max="8462" width="12.33203125" style="4" customWidth="1"/>
    <col min="8463" max="8464" width="13.6640625" style="4" customWidth="1"/>
    <col min="8465" max="8468" width="13.77734375" style="4" customWidth="1"/>
    <col min="8469" max="8481" width="5.33203125" style="4" customWidth="1"/>
    <col min="8482" max="8482" width="6.33203125" style="4" customWidth="1"/>
    <col min="8483" max="8704" width="5.33203125" style="4"/>
    <col min="8705" max="8705" width="8.33203125" style="4" customWidth="1"/>
    <col min="8706" max="8706" width="24.6640625" style="4" customWidth="1"/>
    <col min="8707" max="8718" width="12.33203125" style="4" customWidth="1"/>
    <col min="8719" max="8720" width="13.6640625" style="4" customWidth="1"/>
    <col min="8721" max="8724" width="13.77734375" style="4" customWidth="1"/>
    <col min="8725" max="8737" width="5.33203125" style="4" customWidth="1"/>
    <col min="8738" max="8738" width="6.33203125" style="4" customWidth="1"/>
    <col min="8739" max="8960" width="5.33203125" style="4"/>
    <col min="8961" max="8961" width="8.33203125" style="4" customWidth="1"/>
    <col min="8962" max="8962" width="24.6640625" style="4" customWidth="1"/>
    <col min="8963" max="8974" width="12.33203125" style="4" customWidth="1"/>
    <col min="8975" max="8976" width="13.6640625" style="4" customWidth="1"/>
    <col min="8977" max="8980" width="13.77734375" style="4" customWidth="1"/>
    <col min="8981" max="8993" width="5.33203125" style="4" customWidth="1"/>
    <col min="8994" max="8994" width="6.33203125" style="4" customWidth="1"/>
    <col min="8995" max="9216" width="5.33203125" style="4"/>
    <col min="9217" max="9217" width="8.33203125" style="4" customWidth="1"/>
    <col min="9218" max="9218" width="24.6640625" style="4" customWidth="1"/>
    <col min="9219" max="9230" width="12.33203125" style="4" customWidth="1"/>
    <col min="9231" max="9232" width="13.6640625" style="4" customWidth="1"/>
    <col min="9233" max="9236" width="13.77734375" style="4" customWidth="1"/>
    <col min="9237" max="9249" width="5.33203125" style="4" customWidth="1"/>
    <col min="9250" max="9250" width="6.33203125" style="4" customWidth="1"/>
    <col min="9251" max="9472" width="5.33203125" style="4"/>
    <col min="9473" max="9473" width="8.33203125" style="4" customWidth="1"/>
    <col min="9474" max="9474" width="24.6640625" style="4" customWidth="1"/>
    <col min="9475" max="9486" width="12.33203125" style="4" customWidth="1"/>
    <col min="9487" max="9488" width="13.6640625" style="4" customWidth="1"/>
    <col min="9489" max="9492" width="13.77734375" style="4" customWidth="1"/>
    <col min="9493" max="9505" width="5.33203125" style="4" customWidth="1"/>
    <col min="9506" max="9506" width="6.33203125" style="4" customWidth="1"/>
    <col min="9507" max="9728" width="5.33203125" style="4"/>
    <col min="9729" max="9729" width="8.33203125" style="4" customWidth="1"/>
    <col min="9730" max="9730" width="24.6640625" style="4" customWidth="1"/>
    <col min="9731" max="9742" width="12.33203125" style="4" customWidth="1"/>
    <col min="9743" max="9744" width="13.6640625" style="4" customWidth="1"/>
    <col min="9745" max="9748" width="13.77734375" style="4" customWidth="1"/>
    <col min="9749" max="9761" width="5.33203125" style="4" customWidth="1"/>
    <col min="9762" max="9762" width="6.33203125" style="4" customWidth="1"/>
    <col min="9763" max="9984" width="5.33203125" style="4"/>
    <col min="9985" max="9985" width="8.33203125" style="4" customWidth="1"/>
    <col min="9986" max="9986" width="24.6640625" style="4" customWidth="1"/>
    <col min="9987" max="9998" width="12.33203125" style="4" customWidth="1"/>
    <col min="9999" max="10000" width="13.6640625" style="4" customWidth="1"/>
    <col min="10001" max="10004" width="13.77734375" style="4" customWidth="1"/>
    <col min="10005" max="10017" width="5.33203125" style="4" customWidth="1"/>
    <col min="10018" max="10018" width="6.33203125" style="4" customWidth="1"/>
    <col min="10019" max="10240" width="5.33203125" style="4"/>
    <col min="10241" max="10241" width="8.33203125" style="4" customWidth="1"/>
    <col min="10242" max="10242" width="24.6640625" style="4" customWidth="1"/>
    <col min="10243" max="10254" width="12.33203125" style="4" customWidth="1"/>
    <col min="10255" max="10256" width="13.6640625" style="4" customWidth="1"/>
    <col min="10257" max="10260" width="13.77734375" style="4" customWidth="1"/>
    <col min="10261" max="10273" width="5.33203125" style="4" customWidth="1"/>
    <col min="10274" max="10274" width="6.33203125" style="4" customWidth="1"/>
    <col min="10275" max="10496" width="5.33203125" style="4"/>
    <col min="10497" max="10497" width="8.33203125" style="4" customWidth="1"/>
    <col min="10498" max="10498" width="24.6640625" style="4" customWidth="1"/>
    <col min="10499" max="10510" width="12.33203125" style="4" customWidth="1"/>
    <col min="10511" max="10512" width="13.6640625" style="4" customWidth="1"/>
    <col min="10513" max="10516" width="13.77734375" style="4" customWidth="1"/>
    <col min="10517" max="10529" width="5.33203125" style="4" customWidth="1"/>
    <col min="10530" max="10530" width="6.33203125" style="4" customWidth="1"/>
    <col min="10531" max="10752" width="5.33203125" style="4"/>
    <col min="10753" max="10753" width="8.33203125" style="4" customWidth="1"/>
    <col min="10754" max="10754" width="24.6640625" style="4" customWidth="1"/>
    <col min="10755" max="10766" width="12.33203125" style="4" customWidth="1"/>
    <col min="10767" max="10768" width="13.6640625" style="4" customWidth="1"/>
    <col min="10769" max="10772" width="13.77734375" style="4" customWidth="1"/>
    <col min="10773" max="10785" width="5.33203125" style="4" customWidth="1"/>
    <col min="10786" max="10786" width="6.33203125" style="4" customWidth="1"/>
    <col min="10787" max="11008" width="5.33203125" style="4"/>
    <col min="11009" max="11009" width="8.33203125" style="4" customWidth="1"/>
    <col min="11010" max="11010" width="24.6640625" style="4" customWidth="1"/>
    <col min="11011" max="11022" width="12.33203125" style="4" customWidth="1"/>
    <col min="11023" max="11024" width="13.6640625" style="4" customWidth="1"/>
    <col min="11025" max="11028" width="13.77734375" style="4" customWidth="1"/>
    <col min="11029" max="11041" width="5.33203125" style="4" customWidth="1"/>
    <col min="11042" max="11042" width="6.33203125" style="4" customWidth="1"/>
    <col min="11043" max="11264" width="5.33203125" style="4"/>
    <col min="11265" max="11265" width="8.33203125" style="4" customWidth="1"/>
    <col min="11266" max="11266" width="24.6640625" style="4" customWidth="1"/>
    <col min="11267" max="11278" width="12.33203125" style="4" customWidth="1"/>
    <col min="11279" max="11280" width="13.6640625" style="4" customWidth="1"/>
    <col min="11281" max="11284" width="13.77734375" style="4" customWidth="1"/>
    <col min="11285" max="11297" width="5.33203125" style="4" customWidth="1"/>
    <col min="11298" max="11298" width="6.33203125" style="4" customWidth="1"/>
    <col min="11299" max="11520" width="5.33203125" style="4"/>
    <col min="11521" max="11521" width="8.33203125" style="4" customWidth="1"/>
    <col min="11522" max="11522" width="24.6640625" style="4" customWidth="1"/>
    <col min="11523" max="11534" width="12.33203125" style="4" customWidth="1"/>
    <col min="11535" max="11536" width="13.6640625" style="4" customWidth="1"/>
    <col min="11537" max="11540" width="13.77734375" style="4" customWidth="1"/>
    <col min="11541" max="11553" width="5.33203125" style="4" customWidth="1"/>
    <col min="11554" max="11554" width="6.33203125" style="4" customWidth="1"/>
    <col min="11555" max="11776" width="5.33203125" style="4"/>
    <col min="11777" max="11777" width="8.33203125" style="4" customWidth="1"/>
    <col min="11778" max="11778" width="24.6640625" style="4" customWidth="1"/>
    <col min="11779" max="11790" width="12.33203125" style="4" customWidth="1"/>
    <col min="11791" max="11792" width="13.6640625" style="4" customWidth="1"/>
    <col min="11793" max="11796" width="13.77734375" style="4" customWidth="1"/>
    <col min="11797" max="11809" width="5.33203125" style="4" customWidth="1"/>
    <col min="11810" max="11810" width="6.33203125" style="4" customWidth="1"/>
    <col min="11811" max="12032" width="5.33203125" style="4"/>
    <col min="12033" max="12033" width="8.33203125" style="4" customWidth="1"/>
    <col min="12034" max="12034" width="24.6640625" style="4" customWidth="1"/>
    <col min="12035" max="12046" width="12.33203125" style="4" customWidth="1"/>
    <col min="12047" max="12048" width="13.6640625" style="4" customWidth="1"/>
    <col min="12049" max="12052" width="13.77734375" style="4" customWidth="1"/>
    <col min="12053" max="12065" width="5.33203125" style="4" customWidth="1"/>
    <col min="12066" max="12066" width="6.33203125" style="4" customWidth="1"/>
    <col min="12067" max="12288" width="5.33203125" style="4"/>
    <col min="12289" max="12289" width="8.33203125" style="4" customWidth="1"/>
    <col min="12290" max="12290" width="24.6640625" style="4" customWidth="1"/>
    <col min="12291" max="12302" width="12.33203125" style="4" customWidth="1"/>
    <col min="12303" max="12304" width="13.6640625" style="4" customWidth="1"/>
    <col min="12305" max="12308" width="13.77734375" style="4" customWidth="1"/>
    <col min="12309" max="12321" width="5.33203125" style="4" customWidth="1"/>
    <col min="12322" max="12322" width="6.33203125" style="4" customWidth="1"/>
    <col min="12323" max="12544" width="5.33203125" style="4"/>
    <col min="12545" max="12545" width="8.33203125" style="4" customWidth="1"/>
    <col min="12546" max="12546" width="24.6640625" style="4" customWidth="1"/>
    <col min="12547" max="12558" width="12.33203125" style="4" customWidth="1"/>
    <col min="12559" max="12560" width="13.6640625" style="4" customWidth="1"/>
    <col min="12561" max="12564" width="13.77734375" style="4" customWidth="1"/>
    <col min="12565" max="12577" width="5.33203125" style="4" customWidth="1"/>
    <col min="12578" max="12578" width="6.33203125" style="4" customWidth="1"/>
    <col min="12579" max="12800" width="5.33203125" style="4"/>
    <col min="12801" max="12801" width="8.33203125" style="4" customWidth="1"/>
    <col min="12802" max="12802" width="24.6640625" style="4" customWidth="1"/>
    <col min="12803" max="12814" width="12.33203125" style="4" customWidth="1"/>
    <col min="12815" max="12816" width="13.6640625" style="4" customWidth="1"/>
    <col min="12817" max="12820" width="13.77734375" style="4" customWidth="1"/>
    <col min="12821" max="12833" width="5.33203125" style="4" customWidth="1"/>
    <col min="12834" max="12834" width="6.33203125" style="4" customWidth="1"/>
    <col min="12835" max="13056" width="5.33203125" style="4"/>
    <col min="13057" max="13057" width="8.33203125" style="4" customWidth="1"/>
    <col min="13058" max="13058" width="24.6640625" style="4" customWidth="1"/>
    <col min="13059" max="13070" width="12.33203125" style="4" customWidth="1"/>
    <col min="13071" max="13072" width="13.6640625" style="4" customWidth="1"/>
    <col min="13073" max="13076" width="13.77734375" style="4" customWidth="1"/>
    <col min="13077" max="13089" width="5.33203125" style="4" customWidth="1"/>
    <col min="13090" max="13090" width="6.33203125" style="4" customWidth="1"/>
    <col min="13091" max="13312" width="5.33203125" style="4"/>
    <col min="13313" max="13313" width="8.33203125" style="4" customWidth="1"/>
    <col min="13314" max="13314" width="24.6640625" style="4" customWidth="1"/>
    <col min="13315" max="13326" width="12.33203125" style="4" customWidth="1"/>
    <col min="13327" max="13328" width="13.6640625" style="4" customWidth="1"/>
    <col min="13329" max="13332" width="13.77734375" style="4" customWidth="1"/>
    <col min="13333" max="13345" width="5.33203125" style="4" customWidth="1"/>
    <col min="13346" max="13346" width="6.33203125" style="4" customWidth="1"/>
    <col min="13347" max="13568" width="5.33203125" style="4"/>
    <col min="13569" max="13569" width="8.33203125" style="4" customWidth="1"/>
    <col min="13570" max="13570" width="24.6640625" style="4" customWidth="1"/>
    <col min="13571" max="13582" width="12.33203125" style="4" customWidth="1"/>
    <col min="13583" max="13584" width="13.6640625" style="4" customWidth="1"/>
    <col min="13585" max="13588" width="13.77734375" style="4" customWidth="1"/>
    <col min="13589" max="13601" width="5.33203125" style="4" customWidth="1"/>
    <col min="13602" max="13602" width="6.33203125" style="4" customWidth="1"/>
    <col min="13603" max="13824" width="5.33203125" style="4"/>
    <col min="13825" max="13825" width="8.33203125" style="4" customWidth="1"/>
    <col min="13826" max="13826" width="24.6640625" style="4" customWidth="1"/>
    <col min="13827" max="13838" width="12.33203125" style="4" customWidth="1"/>
    <col min="13839" max="13840" width="13.6640625" style="4" customWidth="1"/>
    <col min="13841" max="13844" width="13.77734375" style="4" customWidth="1"/>
    <col min="13845" max="13857" width="5.33203125" style="4" customWidth="1"/>
    <col min="13858" max="13858" width="6.33203125" style="4" customWidth="1"/>
    <col min="13859" max="14080" width="5.33203125" style="4"/>
    <col min="14081" max="14081" width="8.33203125" style="4" customWidth="1"/>
    <col min="14082" max="14082" width="24.6640625" style="4" customWidth="1"/>
    <col min="14083" max="14094" width="12.33203125" style="4" customWidth="1"/>
    <col min="14095" max="14096" width="13.6640625" style="4" customWidth="1"/>
    <col min="14097" max="14100" width="13.77734375" style="4" customWidth="1"/>
    <col min="14101" max="14113" width="5.33203125" style="4" customWidth="1"/>
    <col min="14114" max="14114" width="6.33203125" style="4" customWidth="1"/>
    <col min="14115" max="14336" width="5.33203125" style="4"/>
    <col min="14337" max="14337" width="8.33203125" style="4" customWidth="1"/>
    <col min="14338" max="14338" width="24.6640625" style="4" customWidth="1"/>
    <col min="14339" max="14350" width="12.33203125" style="4" customWidth="1"/>
    <col min="14351" max="14352" width="13.6640625" style="4" customWidth="1"/>
    <col min="14353" max="14356" width="13.77734375" style="4" customWidth="1"/>
    <col min="14357" max="14369" width="5.33203125" style="4" customWidth="1"/>
    <col min="14370" max="14370" width="6.33203125" style="4" customWidth="1"/>
    <col min="14371" max="14592" width="5.33203125" style="4"/>
    <col min="14593" max="14593" width="8.33203125" style="4" customWidth="1"/>
    <col min="14594" max="14594" width="24.6640625" style="4" customWidth="1"/>
    <col min="14595" max="14606" width="12.33203125" style="4" customWidth="1"/>
    <col min="14607" max="14608" width="13.6640625" style="4" customWidth="1"/>
    <col min="14609" max="14612" width="13.77734375" style="4" customWidth="1"/>
    <col min="14613" max="14625" width="5.33203125" style="4" customWidth="1"/>
    <col min="14626" max="14626" width="6.33203125" style="4" customWidth="1"/>
    <col min="14627" max="14848" width="5.33203125" style="4"/>
    <col min="14849" max="14849" width="8.33203125" style="4" customWidth="1"/>
    <col min="14850" max="14850" width="24.6640625" style="4" customWidth="1"/>
    <col min="14851" max="14862" width="12.33203125" style="4" customWidth="1"/>
    <col min="14863" max="14864" width="13.6640625" style="4" customWidth="1"/>
    <col min="14865" max="14868" width="13.77734375" style="4" customWidth="1"/>
    <col min="14869" max="14881" width="5.33203125" style="4" customWidth="1"/>
    <col min="14882" max="14882" width="6.33203125" style="4" customWidth="1"/>
    <col min="14883" max="15104" width="5.33203125" style="4"/>
    <col min="15105" max="15105" width="8.33203125" style="4" customWidth="1"/>
    <col min="15106" max="15106" width="24.6640625" style="4" customWidth="1"/>
    <col min="15107" max="15118" width="12.33203125" style="4" customWidth="1"/>
    <col min="15119" max="15120" width="13.6640625" style="4" customWidth="1"/>
    <col min="15121" max="15124" width="13.77734375" style="4" customWidth="1"/>
    <col min="15125" max="15137" width="5.33203125" style="4" customWidth="1"/>
    <col min="15138" max="15138" width="6.33203125" style="4" customWidth="1"/>
    <col min="15139" max="15360" width="5.33203125" style="4"/>
    <col min="15361" max="15361" width="8.33203125" style="4" customWidth="1"/>
    <col min="15362" max="15362" width="24.6640625" style="4" customWidth="1"/>
    <col min="15363" max="15374" width="12.33203125" style="4" customWidth="1"/>
    <col min="15375" max="15376" width="13.6640625" style="4" customWidth="1"/>
    <col min="15377" max="15380" width="13.77734375" style="4" customWidth="1"/>
    <col min="15381" max="15393" width="5.33203125" style="4" customWidth="1"/>
    <col min="15394" max="15394" width="6.33203125" style="4" customWidth="1"/>
    <col min="15395" max="15616" width="5.33203125" style="4"/>
    <col min="15617" max="15617" width="8.33203125" style="4" customWidth="1"/>
    <col min="15618" max="15618" width="24.6640625" style="4" customWidth="1"/>
    <col min="15619" max="15630" width="12.33203125" style="4" customWidth="1"/>
    <col min="15631" max="15632" width="13.6640625" style="4" customWidth="1"/>
    <col min="15633" max="15636" width="13.77734375" style="4" customWidth="1"/>
    <col min="15637" max="15649" width="5.33203125" style="4" customWidth="1"/>
    <col min="15650" max="15650" width="6.33203125" style="4" customWidth="1"/>
    <col min="15651" max="15872" width="5.33203125" style="4"/>
    <col min="15873" max="15873" width="8.33203125" style="4" customWidth="1"/>
    <col min="15874" max="15874" width="24.6640625" style="4" customWidth="1"/>
    <col min="15875" max="15886" width="12.33203125" style="4" customWidth="1"/>
    <col min="15887" max="15888" width="13.6640625" style="4" customWidth="1"/>
    <col min="15889" max="15892" width="13.77734375" style="4" customWidth="1"/>
    <col min="15893" max="15905" width="5.33203125" style="4" customWidth="1"/>
    <col min="15906" max="15906" width="6.33203125" style="4" customWidth="1"/>
    <col min="15907" max="16128" width="5.33203125" style="4"/>
    <col min="16129" max="16129" width="8.33203125" style="4" customWidth="1"/>
    <col min="16130" max="16130" width="24.6640625" style="4" customWidth="1"/>
    <col min="16131" max="16142" width="12.33203125" style="4" customWidth="1"/>
    <col min="16143" max="16144" width="13.6640625" style="4" customWidth="1"/>
    <col min="16145" max="16148" width="13.77734375" style="4" customWidth="1"/>
    <col min="16149" max="16161" width="5.33203125" style="4" customWidth="1"/>
    <col min="16162" max="16162" width="6.33203125" style="4" customWidth="1"/>
    <col min="16163" max="16384" width="5.33203125" style="4"/>
  </cols>
  <sheetData>
    <row r="1" spans="1:31" ht="23.25" customHeight="1">
      <c r="A1" s="553" t="s">
        <v>156</v>
      </c>
      <c r="B1" s="554"/>
      <c r="C1" s="153"/>
      <c r="T1" s="48" t="s">
        <v>1</v>
      </c>
    </row>
    <row r="2" spans="1:31" ht="23.25" customHeight="1">
      <c r="D2" s="555" t="s">
        <v>208</v>
      </c>
      <c r="E2" s="555"/>
      <c r="F2" s="555"/>
      <c r="G2" s="555"/>
      <c r="H2" s="555"/>
      <c r="I2" s="556"/>
      <c r="J2" s="556"/>
      <c r="K2" s="556"/>
      <c r="L2" s="556"/>
      <c r="M2" s="556"/>
      <c r="N2" s="556"/>
      <c r="O2" s="556"/>
      <c r="P2" s="556"/>
      <c r="T2" s="399"/>
    </row>
    <row r="3" spans="1:31" ht="23.25" customHeight="1">
      <c r="D3" s="556"/>
      <c r="E3" s="556"/>
      <c r="F3" s="556"/>
      <c r="G3" s="556"/>
      <c r="H3" s="556"/>
      <c r="I3" s="556"/>
      <c r="J3" s="556"/>
      <c r="K3" s="556"/>
      <c r="L3" s="556"/>
      <c r="M3" s="556"/>
      <c r="N3" s="556"/>
      <c r="O3" s="556"/>
      <c r="P3" s="556"/>
      <c r="T3" s="557"/>
    </row>
    <row r="4" spans="1:31" ht="8.25" customHeight="1">
      <c r="I4" s="154"/>
    </row>
    <row r="5" spans="1:31" ht="23.25" customHeight="1">
      <c r="I5" s="154"/>
      <c r="J5" s="378" t="s">
        <v>2</v>
      </c>
      <c r="K5" s="378"/>
      <c r="L5" s="378"/>
      <c r="M5" s="521" t="str">
        <f>IF(【6月】月集計表!AE5&lt;&gt;"",【6月】月集計表!AE5,"")</f>
        <v/>
      </c>
      <c r="N5" s="558"/>
      <c r="O5" s="558"/>
      <c r="P5" s="553" t="s">
        <v>3</v>
      </c>
      <c r="Q5" s="554"/>
      <c r="R5" s="559" t="str">
        <f>IF(【6月】月集計表!AM5&lt;&gt;"",【6月】月集計表!AM5,"")</f>
        <v/>
      </c>
      <c r="S5" s="559"/>
      <c r="T5" s="559"/>
      <c r="AE5" s="56"/>
    </row>
    <row r="6" spans="1:31" ht="23.25" customHeight="1" thickBot="1">
      <c r="I6" s="154"/>
      <c r="J6" s="120"/>
      <c r="K6" s="120"/>
      <c r="L6" s="120"/>
      <c r="M6" s="56"/>
      <c r="N6" s="56"/>
      <c r="O6" s="56"/>
      <c r="P6" s="120"/>
      <c r="Q6" s="120"/>
      <c r="R6" s="56"/>
      <c r="S6" s="56"/>
      <c r="T6" s="56"/>
      <c r="AE6" s="56"/>
    </row>
    <row r="7" spans="1:31" ht="23.25" customHeight="1" thickTop="1" thickBot="1">
      <c r="B7" s="220" t="s">
        <v>157</v>
      </c>
      <c r="C7" s="221" t="s">
        <v>128</v>
      </c>
      <c r="D7" s="222" t="s">
        <v>205</v>
      </c>
      <c r="F7" s="596" t="s">
        <v>157</v>
      </c>
      <c r="G7" s="597"/>
      <c r="H7" s="221" t="s">
        <v>128</v>
      </c>
      <c r="I7" s="263" t="s">
        <v>129</v>
      </c>
      <c r="J7" s="221" t="s">
        <v>130</v>
      </c>
      <c r="K7" s="222" t="s">
        <v>158</v>
      </c>
      <c r="M7" s="56"/>
      <c r="N7" s="56"/>
      <c r="O7" s="56"/>
      <c r="P7" s="120"/>
      <c r="Q7" s="120"/>
      <c r="R7" s="56"/>
      <c r="S7" s="56"/>
      <c r="T7" s="56"/>
      <c r="AE7" s="56"/>
    </row>
    <row r="8" spans="1:31" ht="23.25" customHeight="1" thickTop="1">
      <c r="B8" s="223" t="s">
        <v>159</v>
      </c>
      <c r="C8" s="217"/>
      <c r="D8" s="224"/>
      <c r="F8" s="598" t="s">
        <v>160</v>
      </c>
      <c r="G8" s="599"/>
      <c r="H8" s="218"/>
      <c r="I8" s="296"/>
      <c r="J8" s="219"/>
      <c r="K8" s="228"/>
    </row>
    <row r="9" spans="1:31" ht="23.25" customHeight="1" thickBot="1">
      <c r="B9" s="225" t="s">
        <v>204</v>
      </c>
      <c r="C9" s="226"/>
      <c r="D9" s="227"/>
      <c r="F9" s="600" t="s">
        <v>161</v>
      </c>
      <c r="G9" s="492"/>
      <c r="H9" s="156"/>
      <c r="I9" s="157"/>
      <c r="J9" s="155"/>
      <c r="K9" s="229"/>
    </row>
    <row r="10" spans="1:31" ht="23.25" customHeight="1" thickTop="1" thickBot="1">
      <c r="F10" s="601" t="s">
        <v>162</v>
      </c>
      <c r="G10" s="602"/>
      <c r="H10" s="230"/>
      <c r="I10" s="231"/>
      <c r="J10" s="232"/>
      <c r="K10" s="233"/>
    </row>
    <row r="11" spans="1:31" s="158" customFormat="1" ht="23.25" customHeight="1" thickTop="1" thickBot="1">
      <c r="A11" s="4"/>
      <c r="B11" s="4"/>
      <c r="C11" s="4"/>
    </row>
    <row r="12" spans="1:31" ht="26.25" customHeight="1" thickBot="1">
      <c r="A12" s="605" t="s">
        <v>206</v>
      </c>
      <c r="B12" s="581"/>
      <c r="C12" s="569"/>
      <c r="D12" s="570"/>
      <c r="E12" s="569"/>
      <c r="F12" s="571"/>
      <c r="G12" s="569"/>
      <c r="H12" s="570"/>
      <c r="I12" s="572" t="s">
        <v>163</v>
      </c>
      <c r="J12" s="573"/>
      <c r="K12" s="572" t="s">
        <v>164</v>
      </c>
      <c r="L12" s="573"/>
      <c r="M12" s="572" t="s">
        <v>165</v>
      </c>
      <c r="N12" s="573"/>
      <c r="O12" s="572" t="s">
        <v>166</v>
      </c>
      <c r="P12" s="573"/>
      <c r="Q12" s="492" t="s">
        <v>167</v>
      </c>
      <c r="R12" s="492"/>
      <c r="S12" s="560" t="s">
        <v>168</v>
      </c>
      <c r="T12" s="560"/>
    </row>
    <row r="13" spans="1:31" ht="26.25" customHeight="1" thickBot="1">
      <c r="A13" s="606"/>
      <c r="B13" s="607"/>
      <c r="C13" s="160"/>
      <c r="D13" s="160"/>
      <c r="E13" s="160"/>
      <c r="F13" s="161"/>
      <c r="G13" s="160"/>
      <c r="H13" s="160"/>
      <c r="I13" s="159" t="s">
        <v>37</v>
      </c>
      <c r="J13" s="159" t="s">
        <v>169</v>
      </c>
      <c r="K13" s="159" t="s">
        <v>37</v>
      </c>
      <c r="L13" s="159" t="s">
        <v>169</v>
      </c>
      <c r="M13" s="159" t="s">
        <v>37</v>
      </c>
      <c r="N13" s="159" t="s">
        <v>169</v>
      </c>
      <c r="O13" s="159" t="s">
        <v>37</v>
      </c>
      <c r="P13" s="159" t="s">
        <v>169</v>
      </c>
      <c r="Q13" s="159" t="s">
        <v>170</v>
      </c>
      <c r="R13" s="159" t="s">
        <v>171</v>
      </c>
      <c r="S13" s="234" t="s">
        <v>170</v>
      </c>
      <c r="T13" s="234" t="s">
        <v>171</v>
      </c>
    </row>
    <row r="14" spans="1:31" ht="26.25" customHeight="1">
      <c r="A14" s="561" t="s">
        <v>172</v>
      </c>
      <c r="B14" s="83" t="s">
        <v>173</v>
      </c>
      <c r="C14" s="162"/>
      <c r="D14" s="162"/>
      <c r="E14" s="162"/>
      <c r="F14" s="162"/>
      <c r="G14" s="162"/>
      <c r="H14" s="162"/>
      <c r="I14" s="122">
        <f>【6月】月集計表!$AN$36</f>
        <v>0</v>
      </c>
      <c r="J14" s="122">
        <f>I14*5000</f>
        <v>0</v>
      </c>
      <c r="K14" s="122">
        <f>【7月】月集計表!$AN$36</f>
        <v>0</v>
      </c>
      <c r="L14" s="122">
        <f>K14*5000</f>
        <v>0</v>
      </c>
      <c r="M14" s="122">
        <f>【8月】月集計表!$AN$36</f>
        <v>0</v>
      </c>
      <c r="N14" s="122">
        <f>M14*5000</f>
        <v>0</v>
      </c>
      <c r="O14" s="122">
        <f>【9月】月集計表!$AN$36</f>
        <v>0</v>
      </c>
      <c r="P14" s="122">
        <f>O14*5000</f>
        <v>0</v>
      </c>
      <c r="Q14" s="122">
        <f>I14+K14+M14+O14</f>
        <v>0</v>
      </c>
      <c r="R14" s="163">
        <f t="shared" ref="Q14:R17" si="0">J14+L14+N14+P14</f>
        <v>0</v>
      </c>
      <c r="S14" s="235">
        <f>IF(SUM(Q14)&gt;140,140,SUM(Q14))</f>
        <v>0</v>
      </c>
      <c r="T14" s="236">
        <f>S14*5000</f>
        <v>0</v>
      </c>
    </row>
    <row r="15" spans="1:31" ht="26.25" customHeight="1">
      <c r="A15" s="562"/>
      <c r="B15" s="91" t="s">
        <v>174</v>
      </c>
      <c r="C15" s="164"/>
      <c r="D15" s="164"/>
      <c r="E15" s="164"/>
      <c r="F15" s="164"/>
      <c r="G15" s="164"/>
      <c r="H15" s="164"/>
      <c r="I15" s="121">
        <f>【6月】月集計表!$AN$39</f>
        <v>0</v>
      </c>
      <c r="J15" s="121">
        <f>I15*5000</f>
        <v>0</v>
      </c>
      <c r="K15" s="121">
        <f>【7月】月集計表!$AN$39</f>
        <v>0</v>
      </c>
      <c r="L15" s="121">
        <f>K15*5000</f>
        <v>0</v>
      </c>
      <c r="M15" s="121">
        <f>【8月】月集計表!$AN$39</f>
        <v>0</v>
      </c>
      <c r="N15" s="121">
        <f>M15*5000</f>
        <v>0</v>
      </c>
      <c r="O15" s="121">
        <f>【9月】月集計表!$AN$39</f>
        <v>0</v>
      </c>
      <c r="P15" s="121">
        <f>O15*5000</f>
        <v>0</v>
      </c>
      <c r="Q15" s="121">
        <f>I15+K15+M15+O15</f>
        <v>0</v>
      </c>
      <c r="R15" s="165">
        <f t="shared" si="0"/>
        <v>0</v>
      </c>
      <c r="S15" s="237">
        <f>IF(SUM(Q15)&gt;140,140,SUM(Q15))</f>
        <v>0</v>
      </c>
      <c r="T15" s="238">
        <f>S15*5000</f>
        <v>0</v>
      </c>
    </row>
    <row r="16" spans="1:31" ht="26.25" customHeight="1" thickBot="1">
      <c r="A16" s="562"/>
      <c r="B16" s="91" t="s">
        <v>175</v>
      </c>
      <c r="C16" s="164"/>
      <c r="D16" s="164"/>
      <c r="E16" s="164"/>
      <c r="F16" s="164"/>
      <c r="G16" s="164"/>
      <c r="H16" s="164"/>
      <c r="I16" s="121">
        <f>【6月】月集計表!$AN$42</f>
        <v>0</v>
      </c>
      <c r="J16" s="121">
        <f>I16*5000</f>
        <v>0</v>
      </c>
      <c r="K16" s="121">
        <f>【7月】月集計表!$AN$42</f>
        <v>0</v>
      </c>
      <c r="L16" s="121">
        <f>K16*5000</f>
        <v>0</v>
      </c>
      <c r="M16" s="121">
        <f>【8月】月集計表!$AN$42</f>
        <v>0</v>
      </c>
      <c r="N16" s="121">
        <f>M16*5000</f>
        <v>0</v>
      </c>
      <c r="O16" s="121">
        <f>【9月】月集計表!$AN$42</f>
        <v>0</v>
      </c>
      <c r="P16" s="121">
        <f>O16*5000</f>
        <v>0</v>
      </c>
      <c r="Q16" s="121">
        <f>I16+K16+M16+O16</f>
        <v>0</v>
      </c>
      <c r="R16" s="165">
        <f t="shared" si="0"/>
        <v>0</v>
      </c>
      <c r="S16" s="239">
        <f>IF(SUM(Q16)&gt;140,140,SUM(Q16))</f>
        <v>0</v>
      </c>
      <c r="T16" s="238">
        <f>S16*5000</f>
        <v>0</v>
      </c>
    </row>
    <row r="17" spans="1:34" ht="26.25" customHeight="1" thickBot="1">
      <c r="A17" s="563"/>
      <c r="B17" s="119" t="s">
        <v>176</v>
      </c>
      <c r="C17" s="166"/>
      <c r="D17" s="167"/>
      <c r="E17" s="166"/>
      <c r="F17" s="167"/>
      <c r="G17" s="167"/>
      <c r="H17" s="167"/>
      <c r="I17" s="168">
        <f t="shared" ref="I17:P17" si="1">SUM(I14:I16)</f>
        <v>0</v>
      </c>
      <c r="J17" s="169">
        <f t="shared" si="1"/>
        <v>0</v>
      </c>
      <c r="K17" s="168">
        <f t="shared" si="1"/>
        <v>0</v>
      </c>
      <c r="L17" s="169">
        <f t="shared" si="1"/>
        <v>0</v>
      </c>
      <c r="M17" s="168">
        <f t="shared" si="1"/>
        <v>0</v>
      </c>
      <c r="N17" s="169">
        <f t="shared" si="1"/>
        <v>0</v>
      </c>
      <c r="O17" s="168">
        <f t="shared" si="1"/>
        <v>0</v>
      </c>
      <c r="P17" s="169">
        <f t="shared" si="1"/>
        <v>0</v>
      </c>
      <c r="Q17" s="169">
        <f t="shared" si="0"/>
        <v>0</v>
      </c>
      <c r="R17" s="170">
        <f t="shared" si="0"/>
        <v>0</v>
      </c>
      <c r="S17" s="240">
        <f>SUM(S14:S16)</f>
        <v>0</v>
      </c>
      <c r="T17" s="241">
        <f>SUM(T14:T16)</f>
        <v>0</v>
      </c>
    </row>
    <row r="18" spans="1:34" ht="26.25" customHeight="1" thickBot="1">
      <c r="A18" s="603" t="s">
        <v>177</v>
      </c>
      <c r="B18" s="604"/>
      <c r="C18" s="564"/>
      <c r="D18" s="171"/>
      <c r="E18" s="564"/>
      <c r="F18" s="172"/>
      <c r="G18" s="564"/>
      <c r="H18" s="171"/>
      <c r="I18" s="566"/>
      <c r="J18" s="124">
        <f>【6月】月集計表!$AW$55+【6月】月集計表!$AW$57</f>
        <v>0</v>
      </c>
      <c r="K18" s="566"/>
      <c r="L18" s="124">
        <f>【7月】月集計表!$AW$55+【7月】月集計表!$AW$57</f>
        <v>0</v>
      </c>
      <c r="M18" s="566"/>
      <c r="N18" s="124">
        <f>【8月】月集計表!$AW$55+【8月】月集計表!$AW$57</f>
        <v>0</v>
      </c>
      <c r="O18" s="566"/>
      <c r="P18" s="124">
        <f>【9月】月集計表!$AW$55+【9月】月集計表!$AW$57</f>
        <v>0</v>
      </c>
      <c r="Q18" s="568"/>
      <c r="R18" s="124">
        <f>SUM(J18,L18,N18,P18)</f>
        <v>0</v>
      </c>
      <c r="S18" s="576"/>
      <c r="T18" s="242">
        <f>R18</f>
        <v>0</v>
      </c>
    </row>
    <row r="19" spans="1:34" ht="26.25" customHeight="1" thickBot="1">
      <c r="A19" s="585" t="s">
        <v>178</v>
      </c>
      <c r="B19" s="586"/>
      <c r="C19" s="564"/>
      <c r="D19" s="164"/>
      <c r="E19" s="564"/>
      <c r="F19" s="173"/>
      <c r="G19" s="564"/>
      <c r="H19" s="164"/>
      <c r="I19" s="566"/>
      <c r="J19" s="121">
        <f>ROUNDDOWN(J18*0.052,0)</f>
        <v>0</v>
      </c>
      <c r="K19" s="566"/>
      <c r="L19" s="121">
        <f>ROUNDDOWN(L18*0.052,0)</f>
        <v>0</v>
      </c>
      <c r="M19" s="566"/>
      <c r="N19" s="121">
        <f>ROUNDDOWN(N18*0.052,0)</f>
        <v>0</v>
      </c>
      <c r="O19" s="566"/>
      <c r="P19" s="121">
        <f>ROUNDDOWN(P18*0.052,0)</f>
        <v>0</v>
      </c>
      <c r="Q19" s="575"/>
      <c r="R19" s="121">
        <f t="shared" ref="R19:R28" si="2">SUM(J19,L19,N19,P19)</f>
        <v>0</v>
      </c>
      <c r="S19" s="577"/>
      <c r="T19" s="243">
        <f>R19</f>
        <v>0</v>
      </c>
    </row>
    <row r="20" spans="1:34" ht="26.25" customHeight="1" thickBot="1">
      <c r="A20" s="585" t="s">
        <v>125</v>
      </c>
      <c r="B20" s="586"/>
      <c r="C20" s="564"/>
      <c r="D20" s="164"/>
      <c r="E20" s="564"/>
      <c r="F20" s="173"/>
      <c r="G20" s="564"/>
      <c r="H20" s="164"/>
      <c r="I20" s="566"/>
      <c r="J20" s="121">
        <f>【6月】月集計表!$AY$57</f>
        <v>0</v>
      </c>
      <c r="K20" s="566"/>
      <c r="L20" s="121">
        <f>【7月】月集計表!$AY$57</f>
        <v>0</v>
      </c>
      <c r="M20" s="566"/>
      <c r="N20" s="121">
        <f>【8月】月集計表!$AY$57</f>
        <v>0</v>
      </c>
      <c r="O20" s="566"/>
      <c r="P20" s="121">
        <f>【9月】月集計表!$AY$57</f>
        <v>0</v>
      </c>
      <c r="Q20" s="575"/>
      <c r="R20" s="121">
        <f t="shared" si="2"/>
        <v>0</v>
      </c>
      <c r="S20" s="577"/>
      <c r="T20" s="243">
        <f>R20</f>
        <v>0</v>
      </c>
    </row>
    <row r="21" spans="1:34" ht="26.25" customHeight="1" thickBot="1">
      <c r="A21" s="585" t="s">
        <v>179</v>
      </c>
      <c r="B21" s="586"/>
      <c r="C21" s="564"/>
      <c r="D21" s="164"/>
      <c r="E21" s="564"/>
      <c r="F21" s="173"/>
      <c r="G21" s="564"/>
      <c r="H21" s="164"/>
      <c r="I21" s="566"/>
      <c r="J21" s="123">
        <f>【6月】月集計表!$BA$55+【6月】月集計表!$BA$57</f>
        <v>0</v>
      </c>
      <c r="K21" s="566"/>
      <c r="L21" s="121">
        <f>【7月】月集計表!$BA$55+【7月】月集計表!$BA$57</f>
        <v>0</v>
      </c>
      <c r="M21" s="566"/>
      <c r="N21" s="121">
        <f>【8月】月集計表!$BA$55+【8月】月集計表!$BA$57</f>
        <v>0</v>
      </c>
      <c r="O21" s="566"/>
      <c r="P21" s="121">
        <f>【9月】月集計表!$BA$55+【9月】月集計表!$BA$57</f>
        <v>0</v>
      </c>
      <c r="Q21" s="575"/>
      <c r="R21" s="121">
        <f t="shared" si="2"/>
        <v>0</v>
      </c>
      <c r="S21" s="577"/>
      <c r="T21" s="243">
        <f>R21</f>
        <v>0</v>
      </c>
    </row>
    <row r="22" spans="1:34" ht="26.25" customHeight="1" thickTop="1" thickBot="1">
      <c r="A22" s="587" t="s">
        <v>180</v>
      </c>
      <c r="B22" s="588"/>
      <c r="C22" s="564"/>
      <c r="D22" s="164"/>
      <c r="E22" s="564"/>
      <c r="F22" s="173"/>
      <c r="G22" s="564"/>
      <c r="H22" s="164"/>
      <c r="I22" s="567"/>
      <c r="J22" s="174"/>
      <c r="K22" s="574"/>
      <c r="L22" s="174"/>
      <c r="M22" s="566"/>
      <c r="N22" s="174"/>
      <c r="O22" s="566"/>
      <c r="P22" s="174"/>
      <c r="Q22" s="575"/>
      <c r="R22" s="121">
        <f>SUM(J22,L22,N22,P22)</f>
        <v>0</v>
      </c>
      <c r="S22" s="577"/>
      <c r="T22" s="243">
        <f>R22</f>
        <v>0</v>
      </c>
    </row>
    <row r="23" spans="1:34" ht="26.25" customHeight="1" thickTop="1" thickBot="1">
      <c r="A23" s="585" t="s">
        <v>181</v>
      </c>
      <c r="B23" s="586"/>
      <c r="C23" s="564"/>
      <c r="D23" s="164"/>
      <c r="E23" s="564"/>
      <c r="F23" s="173"/>
      <c r="G23" s="564"/>
      <c r="H23" s="164"/>
      <c r="I23" s="566"/>
      <c r="J23" s="124">
        <f>【6月】月集計表!$BB$55+【6月】月集計表!$BB$57</f>
        <v>0</v>
      </c>
      <c r="K23" s="566"/>
      <c r="L23" s="121">
        <f>【7月】月集計表!$BB$55+【7月】月集計表!$BB$57</f>
        <v>0</v>
      </c>
      <c r="M23" s="566"/>
      <c r="N23" s="121">
        <f>【8月】月集計表!$BB$55+【8月】月集計表!$BB$57</f>
        <v>0</v>
      </c>
      <c r="O23" s="566"/>
      <c r="P23" s="121">
        <f>【9月】月集計表!$BB$55+【9月】月集計表!$BB$57</f>
        <v>0</v>
      </c>
      <c r="Q23" s="575"/>
      <c r="R23" s="121">
        <f t="shared" si="2"/>
        <v>0</v>
      </c>
      <c r="S23" s="577"/>
      <c r="T23" s="243">
        <f>'【年集計表（FW1）】'!T24+'【年集計表（TR)】'!T24</f>
        <v>0</v>
      </c>
    </row>
    <row r="24" spans="1:34" ht="26.25" customHeight="1" thickBot="1">
      <c r="A24" s="585" t="s">
        <v>129</v>
      </c>
      <c r="B24" s="586"/>
      <c r="C24" s="564"/>
      <c r="D24" s="164"/>
      <c r="E24" s="564"/>
      <c r="F24" s="173"/>
      <c r="G24" s="564"/>
      <c r="H24" s="164"/>
      <c r="I24" s="566"/>
      <c r="J24" s="121">
        <f>【6月】月集計表!$BC$57</f>
        <v>0</v>
      </c>
      <c r="K24" s="566"/>
      <c r="L24" s="121">
        <f>【7月】月集計表!$BC$57</f>
        <v>0</v>
      </c>
      <c r="M24" s="566"/>
      <c r="N24" s="121">
        <f>【8月】月集計表!$BC$57</f>
        <v>0</v>
      </c>
      <c r="O24" s="566"/>
      <c r="P24" s="121">
        <f>【9月】月集計表!$BC$57</f>
        <v>0</v>
      </c>
      <c r="Q24" s="575"/>
      <c r="R24" s="121">
        <f t="shared" si="2"/>
        <v>0</v>
      </c>
      <c r="S24" s="577"/>
      <c r="T24" s="243">
        <f>IF(R24&gt;100000*SUM($I$8),100000*SUM($I$8),R24)</f>
        <v>0</v>
      </c>
    </row>
    <row r="25" spans="1:34" ht="26.25" customHeight="1" thickBot="1">
      <c r="A25" s="585" t="s">
        <v>182</v>
      </c>
      <c r="B25" s="586"/>
      <c r="C25" s="564"/>
      <c r="D25" s="164"/>
      <c r="E25" s="564"/>
      <c r="F25" s="173"/>
      <c r="G25" s="564"/>
      <c r="H25" s="164"/>
      <c r="I25" s="566"/>
      <c r="J25" s="121">
        <f>【6月】月集計表!$BD$57</f>
        <v>0</v>
      </c>
      <c r="K25" s="566"/>
      <c r="L25" s="121">
        <f>【7月】月集計表!$BD$57</f>
        <v>0</v>
      </c>
      <c r="M25" s="566"/>
      <c r="N25" s="121">
        <f>【8月】月集計表!$BD$57</f>
        <v>0</v>
      </c>
      <c r="O25" s="566"/>
      <c r="P25" s="121">
        <f>【9月】月集計表!$BD$57</f>
        <v>0</v>
      </c>
      <c r="Q25" s="575"/>
      <c r="R25" s="121">
        <f t="shared" si="2"/>
        <v>0</v>
      </c>
      <c r="S25" s="577"/>
      <c r="T25" s="243">
        <f>'【年集計表（FW1）】'!T26+'【年集計表（FW2）】'!T25+'【年集計表（FW3）】'!T26</f>
        <v>0</v>
      </c>
    </row>
    <row r="26" spans="1:34" ht="26.25" customHeight="1" thickBot="1">
      <c r="A26" s="585" t="s">
        <v>183</v>
      </c>
      <c r="B26" s="586"/>
      <c r="C26" s="564"/>
      <c r="D26" s="164"/>
      <c r="E26" s="564"/>
      <c r="F26" s="173"/>
      <c r="G26" s="564"/>
      <c r="H26" s="164"/>
      <c r="I26" s="566"/>
      <c r="J26" s="121">
        <f>'【年集計表（FW1）】'!J27+'【年集計表（FW2）】'!J26+'【年集計表（FW3）】'!J27</f>
        <v>0</v>
      </c>
      <c r="K26" s="566"/>
      <c r="L26" s="121">
        <f>'【年集計表（FW1）】'!L27+'【年集計表（FW2）】'!L26+'【年集計表（FW3）】'!L27</f>
        <v>0</v>
      </c>
      <c r="M26" s="566"/>
      <c r="N26" s="121">
        <f>'【年集計表（FW1）】'!N27+'【年集計表（FW2）】'!N26+'【年集計表（FW3）】'!N27</f>
        <v>0</v>
      </c>
      <c r="O26" s="566"/>
      <c r="P26" s="121">
        <f>'【年集計表（FW1）】'!P27+'【年集計表（FW2）】'!P26+'【年集計表（FW3）】'!P27</f>
        <v>0</v>
      </c>
      <c r="Q26" s="575"/>
      <c r="R26" s="121">
        <f t="shared" si="2"/>
        <v>0</v>
      </c>
      <c r="S26" s="577"/>
      <c r="T26" s="243">
        <f>R26</f>
        <v>0</v>
      </c>
    </row>
    <row r="27" spans="1:34" ht="26.25" customHeight="1" thickBot="1">
      <c r="A27" s="589" t="s">
        <v>202</v>
      </c>
      <c r="B27" s="590"/>
      <c r="C27" s="564"/>
      <c r="D27" s="164"/>
      <c r="E27" s="564"/>
      <c r="F27" s="173"/>
      <c r="G27" s="564"/>
      <c r="H27" s="164"/>
      <c r="I27" s="566"/>
      <c r="J27" s="121">
        <f>【6月】月集計表!$BF$55</f>
        <v>0</v>
      </c>
      <c r="K27" s="566"/>
      <c r="L27" s="121">
        <f>【7月】月集計表!$BF$55</f>
        <v>0</v>
      </c>
      <c r="M27" s="566"/>
      <c r="N27" s="121">
        <f>【8月】月集計表!$BF$55</f>
        <v>0</v>
      </c>
      <c r="O27" s="566"/>
      <c r="P27" s="121">
        <f>【9月】月集計表!$BF$55</f>
        <v>0</v>
      </c>
      <c r="Q27" s="575"/>
      <c r="R27" s="121">
        <f t="shared" si="2"/>
        <v>0</v>
      </c>
      <c r="S27" s="577"/>
      <c r="T27" s="243">
        <f>'【年集計表（多能工化)】'!T28</f>
        <v>0</v>
      </c>
    </row>
    <row r="28" spans="1:34" ht="26.25" customHeight="1" thickBot="1">
      <c r="A28" s="492" t="s">
        <v>184</v>
      </c>
      <c r="B28" s="492"/>
      <c r="C28" s="565"/>
      <c r="D28" s="164"/>
      <c r="E28" s="565"/>
      <c r="F28" s="173"/>
      <c r="G28" s="565"/>
      <c r="H28" s="164"/>
      <c r="I28" s="568"/>
      <c r="J28" s="121">
        <f>SUM(J17:J26)</f>
        <v>0</v>
      </c>
      <c r="K28" s="568"/>
      <c r="L28" s="121">
        <f>SUM(L17:L26)</f>
        <v>0</v>
      </c>
      <c r="M28" s="568"/>
      <c r="N28" s="121">
        <f>SUM(N17:N26)</f>
        <v>0</v>
      </c>
      <c r="O28" s="568"/>
      <c r="P28" s="121">
        <f>SUM(P17:P26)</f>
        <v>0</v>
      </c>
      <c r="Q28" s="575"/>
      <c r="R28" s="121">
        <f t="shared" si="2"/>
        <v>0</v>
      </c>
      <c r="S28" s="577"/>
      <c r="T28" s="244">
        <f>SUM(T17:T27)</f>
        <v>0</v>
      </c>
    </row>
    <row r="29" spans="1:34" s="158" customFormat="1" ht="26.25" customHeight="1" thickBot="1">
      <c r="A29" s="175"/>
      <c r="B29" s="175"/>
      <c r="D29" s="176"/>
      <c r="F29" s="176"/>
      <c r="H29" s="176"/>
      <c r="J29" s="176"/>
      <c r="K29" s="176"/>
      <c r="L29" s="176"/>
      <c r="M29" s="176"/>
      <c r="N29" s="176"/>
      <c r="O29" s="176"/>
      <c r="P29" s="176"/>
      <c r="Q29" s="176"/>
      <c r="R29" s="177"/>
      <c r="S29" s="176"/>
      <c r="T29" s="176"/>
      <c r="U29" s="176"/>
      <c r="V29" s="176"/>
      <c r="W29" s="176"/>
      <c r="X29" s="176"/>
      <c r="Y29" s="176"/>
      <c r="Z29" s="176"/>
      <c r="AA29" s="176"/>
      <c r="AB29" s="176"/>
      <c r="AC29" s="176"/>
      <c r="AD29" s="176"/>
      <c r="AE29" s="176"/>
      <c r="AF29" s="176"/>
      <c r="AG29" s="176"/>
      <c r="AH29" s="176"/>
    </row>
    <row r="30" spans="1:34" ht="26.25" customHeight="1" thickBot="1">
      <c r="A30" s="605" t="s">
        <v>206</v>
      </c>
      <c r="B30" s="581"/>
      <c r="C30" s="572" t="s">
        <v>185</v>
      </c>
      <c r="D30" s="573"/>
      <c r="E30" s="572" t="s">
        <v>186</v>
      </c>
      <c r="F30" s="573"/>
      <c r="G30" s="572" t="s">
        <v>187</v>
      </c>
      <c r="H30" s="573"/>
      <c r="I30" s="572" t="s">
        <v>188</v>
      </c>
      <c r="J30" s="573"/>
      <c r="K30" s="569"/>
      <c r="L30" s="570"/>
      <c r="M30" s="492" t="s">
        <v>189</v>
      </c>
      <c r="N30" s="585"/>
      <c r="O30" s="578" t="s">
        <v>190</v>
      </c>
      <c r="P30" s="578"/>
      <c r="Q30" s="579" t="s">
        <v>191</v>
      </c>
      <c r="R30" s="580"/>
      <c r="S30" s="580"/>
      <c r="T30" s="581"/>
    </row>
    <row r="31" spans="1:34" ht="26.25" customHeight="1" thickBot="1">
      <c r="A31" s="606"/>
      <c r="B31" s="607"/>
      <c r="C31" s="159" t="s">
        <v>37</v>
      </c>
      <c r="D31" s="159" t="s">
        <v>169</v>
      </c>
      <c r="E31" s="159" t="s">
        <v>37</v>
      </c>
      <c r="F31" s="159" t="s">
        <v>169</v>
      </c>
      <c r="G31" s="159" t="s">
        <v>37</v>
      </c>
      <c r="H31" s="159" t="s">
        <v>169</v>
      </c>
      <c r="I31" s="159" t="s">
        <v>37</v>
      </c>
      <c r="J31" s="159" t="s">
        <v>169</v>
      </c>
      <c r="K31" s="160"/>
      <c r="L31" s="160"/>
      <c r="M31" s="159" t="s">
        <v>170</v>
      </c>
      <c r="N31" s="178" t="s">
        <v>171</v>
      </c>
      <c r="O31" s="245" t="s">
        <v>170</v>
      </c>
      <c r="P31" s="245" t="s">
        <v>171</v>
      </c>
      <c r="Q31" s="582"/>
      <c r="R31" s="583"/>
      <c r="S31" s="583"/>
      <c r="T31" s="584"/>
    </row>
    <row r="32" spans="1:34" ht="26.25" customHeight="1">
      <c r="A32" s="561" t="s">
        <v>172</v>
      </c>
      <c r="B32" s="83" t="s">
        <v>173</v>
      </c>
      <c r="C32" s="122">
        <f>【10月】月集計表!$AN$36</f>
        <v>0</v>
      </c>
      <c r="D32" s="122">
        <f>C32*5000</f>
        <v>0</v>
      </c>
      <c r="E32" s="122">
        <f>【11月】月集計表!$AN$36</f>
        <v>0</v>
      </c>
      <c r="F32" s="122">
        <f>E32*5000</f>
        <v>0</v>
      </c>
      <c r="G32" s="122">
        <f>【12月】月集計表!$AN$36</f>
        <v>0</v>
      </c>
      <c r="H32" s="122">
        <f>G32*5000</f>
        <v>0</v>
      </c>
      <c r="I32" s="122">
        <f>【1月】月集計表!$AN$36</f>
        <v>0</v>
      </c>
      <c r="J32" s="122">
        <f>I32*5000</f>
        <v>0</v>
      </c>
      <c r="K32" s="162"/>
      <c r="L32" s="162"/>
      <c r="M32" s="122">
        <f t="shared" ref="M32:N34" si="3">SUM(C32,E32,G32,I32)</f>
        <v>0</v>
      </c>
      <c r="N32" s="163">
        <f t="shared" si="3"/>
        <v>0</v>
      </c>
      <c r="O32" s="246">
        <f>IF(SUM(Q14,M32)&gt;140,140,SUM(Q14,M32))</f>
        <v>0</v>
      </c>
      <c r="P32" s="247">
        <f>O32*5000</f>
        <v>0</v>
      </c>
      <c r="Q32" s="591"/>
      <c r="R32" s="592"/>
      <c r="S32" s="592"/>
      <c r="T32" s="593"/>
    </row>
    <row r="33" spans="1:20" ht="26.25" customHeight="1">
      <c r="A33" s="562"/>
      <c r="B33" s="91" t="s">
        <v>174</v>
      </c>
      <c r="C33" s="121">
        <f>【10月】月集計表!$AN$39</f>
        <v>0</v>
      </c>
      <c r="D33" s="121">
        <f>C33*5000</f>
        <v>0</v>
      </c>
      <c r="E33" s="121">
        <f>【11月】月集計表!$AN$39</f>
        <v>0</v>
      </c>
      <c r="F33" s="121">
        <f>E33*5000</f>
        <v>0</v>
      </c>
      <c r="G33" s="121">
        <f>【12月】月集計表!$AN$39</f>
        <v>0</v>
      </c>
      <c r="H33" s="121">
        <f>G33*5000</f>
        <v>0</v>
      </c>
      <c r="I33" s="121">
        <f>【1月】月集計表!$AN$39</f>
        <v>0</v>
      </c>
      <c r="J33" s="121">
        <f>I33*5000</f>
        <v>0</v>
      </c>
      <c r="K33" s="164"/>
      <c r="L33" s="164"/>
      <c r="M33" s="121">
        <f t="shared" si="3"/>
        <v>0</v>
      </c>
      <c r="N33" s="165">
        <f t="shared" si="3"/>
        <v>0</v>
      </c>
      <c r="O33" s="248">
        <f>IF(SUM(Q15,M33)&gt;140,140,SUM(Q15,M33))</f>
        <v>0</v>
      </c>
      <c r="P33" s="249">
        <f>O33*5000</f>
        <v>0</v>
      </c>
      <c r="Q33" s="591"/>
      <c r="R33" s="592"/>
      <c r="S33" s="592"/>
      <c r="T33" s="593"/>
    </row>
    <row r="34" spans="1:20" ht="26.25" customHeight="1" thickBot="1">
      <c r="A34" s="562"/>
      <c r="B34" s="91" t="s">
        <v>175</v>
      </c>
      <c r="C34" s="121">
        <f>【10月】月集計表!$AN$42</f>
        <v>0</v>
      </c>
      <c r="D34" s="121">
        <f>C34*5000</f>
        <v>0</v>
      </c>
      <c r="E34" s="121">
        <f>【11月】月集計表!$AN$42</f>
        <v>0</v>
      </c>
      <c r="F34" s="121">
        <f>E34*5000</f>
        <v>0</v>
      </c>
      <c r="G34" s="121">
        <f>【12月】月集計表!$AN$42</f>
        <v>0</v>
      </c>
      <c r="H34" s="121">
        <f>G34*5000</f>
        <v>0</v>
      </c>
      <c r="I34" s="121">
        <f>【1月】月集計表!$AN$42</f>
        <v>0</v>
      </c>
      <c r="J34" s="121">
        <f>I34*5000</f>
        <v>0</v>
      </c>
      <c r="K34" s="164"/>
      <c r="L34" s="164"/>
      <c r="M34" s="121">
        <f t="shared" si="3"/>
        <v>0</v>
      </c>
      <c r="N34" s="165">
        <f t="shared" si="3"/>
        <v>0</v>
      </c>
      <c r="O34" s="250">
        <f>IF(SUM(Q16,M34)&gt;140,140,SUM(Q16,M34))</f>
        <v>0</v>
      </c>
      <c r="P34" s="249">
        <f>O34*5000</f>
        <v>0</v>
      </c>
      <c r="Q34" s="591"/>
      <c r="R34" s="592"/>
      <c r="S34" s="592"/>
      <c r="T34" s="593"/>
    </row>
    <row r="35" spans="1:20" ht="26.25" customHeight="1" thickBot="1">
      <c r="A35" s="563"/>
      <c r="B35" s="119" t="s">
        <v>176</v>
      </c>
      <c r="C35" s="168">
        <f t="shared" ref="C35:J35" si="4">SUM(C32:C34)</f>
        <v>0</v>
      </c>
      <c r="D35" s="169">
        <f t="shared" si="4"/>
        <v>0</v>
      </c>
      <c r="E35" s="168">
        <f t="shared" si="4"/>
        <v>0</v>
      </c>
      <c r="F35" s="169">
        <f t="shared" si="4"/>
        <v>0</v>
      </c>
      <c r="G35" s="168">
        <f t="shared" si="4"/>
        <v>0</v>
      </c>
      <c r="H35" s="169">
        <f t="shared" si="4"/>
        <v>0</v>
      </c>
      <c r="I35" s="168">
        <f t="shared" si="4"/>
        <v>0</v>
      </c>
      <c r="J35" s="169">
        <f t="shared" si="4"/>
        <v>0</v>
      </c>
      <c r="K35" s="166"/>
      <c r="L35" s="167"/>
      <c r="M35" s="168">
        <f>SUM(M32:M34)</f>
        <v>0</v>
      </c>
      <c r="N35" s="168">
        <f>SUM(N32:N34)</f>
        <v>0</v>
      </c>
      <c r="O35" s="251">
        <f>SUM(O32:O34)</f>
        <v>0</v>
      </c>
      <c r="P35" s="252">
        <f>SUM(P32:P34)</f>
        <v>0</v>
      </c>
      <c r="Q35" s="591"/>
      <c r="R35" s="592"/>
      <c r="S35" s="592"/>
      <c r="T35" s="593"/>
    </row>
    <row r="36" spans="1:20" ht="26.25" customHeight="1" thickBot="1">
      <c r="A36" s="603" t="s">
        <v>177</v>
      </c>
      <c r="B36" s="604"/>
      <c r="C36" s="566"/>
      <c r="D36" s="124">
        <f>【10月】月集計表!$AW$55+【10月】月集計表!$AW$57</f>
        <v>0</v>
      </c>
      <c r="E36" s="566"/>
      <c r="F36" s="124">
        <f>【11月】月集計表!$AW$55+【11月】月集計表!$AW$57</f>
        <v>0</v>
      </c>
      <c r="G36" s="566"/>
      <c r="H36" s="124">
        <f>【12月】月集計表!$AW$55+【12月】月集計表!$AW$57</f>
        <v>0</v>
      </c>
      <c r="I36" s="566"/>
      <c r="J36" s="124">
        <f>【1月】月集計表!$AW$55+【1月】月集計表!$AW$57</f>
        <v>0</v>
      </c>
      <c r="K36" s="564"/>
      <c r="L36" s="171"/>
      <c r="M36" s="566"/>
      <c r="N36" s="179">
        <f>SUM(D36,F36,H36,J36)</f>
        <v>0</v>
      </c>
      <c r="O36" s="594"/>
      <c r="P36" s="253">
        <f>N36+R18</f>
        <v>0</v>
      </c>
      <c r="Q36" s="591"/>
      <c r="R36" s="592"/>
      <c r="S36" s="592"/>
      <c r="T36" s="593"/>
    </row>
    <row r="37" spans="1:20" ht="26.25" customHeight="1" thickBot="1">
      <c r="A37" s="585" t="s">
        <v>178</v>
      </c>
      <c r="B37" s="586"/>
      <c r="C37" s="566"/>
      <c r="D37" s="121">
        <f>ROUNDDOWN(D36*0.052,0)</f>
        <v>0</v>
      </c>
      <c r="E37" s="566"/>
      <c r="F37" s="121">
        <f>ROUNDDOWN(F36*0.052,0)</f>
        <v>0</v>
      </c>
      <c r="G37" s="566"/>
      <c r="H37" s="121">
        <f>ROUNDDOWN(H36*0.052,0)</f>
        <v>0</v>
      </c>
      <c r="I37" s="566"/>
      <c r="J37" s="121">
        <f>ROUNDDOWN(J36*0.052,0)</f>
        <v>0</v>
      </c>
      <c r="K37" s="564"/>
      <c r="L37" s="164"/>
      <c r="M37" s="566"/>
      <c r="N37" s="165">
        <f t="shared" ref="N37:N46" si="5">SUM(D37,F37,H37,J37)</f>
        <v>0</v>
      </c>
      <c r="O37" s="595"/>
      <c r="P37" s="254">
        <f>N37+R19</f>
        <v>0</v>
      </c>
      <c r="Q37" s="591"/>
      <c r="R37" s="592"/>
      <c r="S37" s="592"/>
      <c r="T37" s="593"/>
    </row>
    <row r="38" spans="1:20" ht="26.25" customHeight="1" thickBot="1">
      <c r="A38" s="585" t="s">
        <v>125</v>
      </c>
      <c r="B38" s="586"/>
      <c r="C38" s="566"/>
      <c r="D38" s="121">
        <f>【10月】月集計表!$AY$57</f>
        <v>0</v>
      </c>
      <c r="E38" s="566"/>
      <c r="F38" s="121">
        <f>【11月】月集計表!$AY$57</f>
        <v>0</v>
      </c>
      <c r="G38" s="566"/>
      <c r="H38" s="121">
        <f>【12月】月集計表!$AY$57</f>
        <v>0</v>
      </c>
      <c r="I38" s="566"/>
      <c r="J38" s="121">
        <f>【1月】月集計表!$AY$57</f>
        <v>0</v>
      </c>
      <c r="K38" s="564"/>
      <c r="L38" s="164"/>
      <c r="M38" s="566"/>
      <c r="N38" s="165">
        <f t="shared" si="5"/>
        <v>0</v>
      </c>
      <c r="O38" s="595"/>
      <c r="P38" s="254">
        <f>N38+R20</f>
        <v>0</v>
      </c>
      <c r="Q38" s="591"/>
      <c r="R38" s="592"/>
      <c r="S38" s="592"/>
      <c r="T38" s="593"/>
    </row>
    <row r="39" spans="1:20" ht="26.25" customHeight="1" thickBot="1">
      <c r="A39" s="585" t="s">
        <v>179</v>
      </c>
      <c r="B39" s="586"/>
      <c r="C39" s="566"/>
      <c r="D39" s="121">
        <f>【10月】月集計表!$BA$55+【10月】月集計表!$BA$57</f>
        <v>0</v>
      </c>
      <c r="E39" s="566"/>
      <c r="F39" s="121">
        <f>【11月】月集計表!$BA$55+【11月】月集計表!$BA$57</f>
        <v>0</v>
      </c>
      <c r="G39" s="566"/>
      <c r="H39" s="121">
        <f>【12月】月集計表!$BA$55+【12月】月集計表!$BA$57</f>
        <v>0</v>
      </c>
      <c r="I39" s="566"/>
      <c r="J39" s="121">
        <f>【1月】月集計表!$BA$55+【1月】月集計表!$BA$57</f>
        <v>0</v>
      </c>
      <c r="K39" s="564"/>
      <c r="L39" s="164"/>
      <c r="M39" s="566"/>
      <c r="N39" s="165">
        <f t="shared" si="5"/>
        <v>0</v>
      </c>
      <c r="O39" s="595"/>
      <c r="P39" s="254">
        <f>N39+R21</f>
        <v>0</v>
      </c>
      <c r="Q39" s="591"/>
      <c r="R39" s="592"/>
      <c r="S39" s="592"/>
      <c r="T39" s="593"/>
    </row>
    <row r="40" spans="1:20" ht="26.25" customHeight="1" thickTop="1" thickBot="1">
      <c r="A40" s="587" t="s">
        <v>180</v>
      </c>
      <c r="B40" s="588"/>
      <c r="C40" s="566"/>
      <c r="D40" s="174"/>
      <c r="E40" s="566"/>
      <c r="F40" s="174"/>
      <c r="G40" s="566"/>
      <c r="H40" s="174"/>
      <c r="I40" s="566"/>
      <c r="J40" s="174"/>
      <c r="K40" s="564"/>
      <c r="L40" s="164"/>
      <c r="M40" s="566"/>
      <c r="N40" s="165">
        <f>SUM(D40,F40,H40,J40)</f>
        <v>0</v>
      </c>
      <c r="O40" s="595"/>
      <c r="P40" s="254">
        <f>N40+R22</f>
        <v>0</v>
      </c>
      <c r="Q40" s="591"/>
      <c r="R40" s="592"/>
      <c r="S40" s="592"/>
      <c r="T40" s="593"/>
    </row>
    <row r="41" spans="1:20" ht="26.25" customHeight="1" thickTop="1" thickBot="1">
      <c r="A41" s="585" t="s">
        <v>181</v>
      </c>
      <c r="B41" s="586"/>
      <c r="C41" s="566"/>
      <c r="D41" s="121">
        <f>【10月】月集計表!$BB$55+【10月】月集計表!$BB$57</f>
        <v>0</v>
      </c>
      <c r="E41" s="566"/>
      <c r="F41" s="121">
        <f>【11月】月集計表!$BB$55+【11月】月集計表!$BB$57</f>
        <v>0</v>
      </c>
      <c r="G41" s="566"/>
      <c r="H41" s="121">
        <f>【12月】月集計表!$BB$55+【12月】月集計表!$BB$57</f>
        <v>0</v>
      </c>
      <c r="I41" s="566"/>
      <c r="J41" s="121">
        <f>【1月】月集計表!$BB$55+【1月】月集計表!$BB$57</f>
        <v>0</v>
      </c>
      <c r="K41" s="564"/>
      <c r="L41" s="164"/>
      <c r="M41" s="566"/>
      <c r="N41" s="165">
        <f t="shared" si="5"/>
        <v>0</v>
      </c>
      <c r="O41" s="595"/>
      <c r="P41" s="254">
        <f>'【年集計表（FW1）】'!P42+'【年集計表（TR)】'!P42</f>
        <v>0</v>
      </c>
      <c r="Q41" s="591"/>
      <c r="R41" s="592"/>
      <c r="S41" s="592"/>
      <c r="T41" s="593"/>
    </row>
    <row r="42" spans="1:20" ht="25.8" customHeight="1" thickBot="1">
      <c r="A42" s="585" t="s">
        <v>129</v>
      </c>
      <c r="B42" s="586"/>
      <c r="C42" s="566"/>
      <c r="D42" s="121">
        <f>【10月】月集計表!$BC$57</f>
        <v>0</v>
      </c>
      <c r="E42" s="566"/>
      <c r="F42" s="121">
        <f>【11月】月集計表!$BC$57</f>
        <v>0</v>
      </c>
      <c r="G42" s="566"/>
      <c r="H42" s="121">
        <f>【12月】月集計表!$BC$57</f>
        <v>0</v>
      </c>
      <c r="I42" s="566"/>
      <c r="J42" s="121">
        <f>【1月】月集計表!$BC$57</f>
        <v>0</v>
      </c>
      <c r="K42" s="564"/>
      <c r="L42" s="164"/>
      <c r="M42" s="566"/>
      <c r="N42" s="165">
        <f t="shared" si="5"/>
        <v>0</v>
      </c>
      <c r="O42" s="595"/>
      <c r="P42" s="254">
        <f>IF(N42+R24&gt;100000*SUM($I$8),100000*SUM($I$8),N42+R24)</f>
        <v>0</v>
      </c>
      <c r="Q42" s="591"/>
      <c r="R42" s="592"/>
      <c r="S42" s="592"/>
      <c r="T42" s="593"/>
    </row>
    <row r="43" spans="1:20" ht="26.25" customHeight="1" thickBot="1">
      <c r="A43" s="585" t="s">
        <v>182</v>
      </c>
      <c r="B43" s="586"/>
      <c r="C43" s="566"/>
      <c r="D43" s="121">
        <f>【10月】月集計表!$BD$57</f>
        <v>0</v>
      </c>
      <c r="E43" s="566"/>
      <c r="F43" s="121">
        <f>【11月】月集計表!$BD$57</f>
        <v>0</v>
      </c>
      <c r="G43" s="566"/>
      <c r="H43" s="121">
        <f>【12月】月集計表!$BD$57</f>
        <v>0</v>
      </c>
      <c r="I43" s="566"/>
      <c r="J43" s="121">
        <f>【1月】月集計表!$BD$57</f>
        <v>0</v>
      </c>
      <c r="K43" s="564"/>
      <c r="L43" s="164"/>
      <c r="M43" s="566"/>
      <c r="N43" s="165">
        <f t="shared" si="5"/>
        <v>0</v>
      </c>
      <c r="O43" s="595"/>
      <c r="P43" s="254">
        <f>'【年集計表（FW1）】'!P44+'【年集計表（FW2）】'!P43+'【年集計表（FW3）】'!P44</f>
        <v>0</v>
      </c>
      <c r="Q43" s="591"/>
      <c r="R43" s="592"/>
      <c r="S43" s="592"/>
      <c r="T43" s="593"/>
    </row>
    <row r="44" spans="1:20" ht="26.25" customHeight="1" thickBot="1">
      <c r="A44" s="585" t="s">
        <v>183</v>
      </c>
      <c r="B44" s="586"/>
      <c r="C44" s="566"/>
      <c r="D44" s="121">
        <f>'【年集計表（FW1）】'!D45+'【年集計表（FW2）】'!D44+'【年集計表（FW3）】'!D45</f>
        <v>0</v>
      </c>
      <c r="E44" s="566"/>
      <c r="F44" s="121">
        <f>'【年集計表（FW1）】'!F45+'【年集計表（FW2）】'!F44+'【年集計表（FW3）】'!F45</f>
        <v>0</v>
      </c>
      <c r="G44" s="566"/>
      <c r="H44" s="121">
        <f>'【年集計表（FW1）】'!H45+'【年集計表（FW2）】'!H44+'【年集計表（FW3）】'!H45</f>
        <v>0</v>
      </c>
      <c r="I44" s="566"/>
      <c r="J44" s="121">
        <f>'【年集計表（FW1）】'!J45+'【年集計表（FW2）】'!J44+'【年集計表（FW3）】'!J45</f>
        <v>0</v>
      </c>
      <c r="K44" s="564"/>
      <c r="L44" s="164"/>
      <c r="M44" s="566"/>
      <c r="N44" s="165">
        <f t="shared" si="5"/>
        <v>0</v>
      </c>
      <c r="O44" s="595"/>
      <c r="P44" s="254">
        <f>N44+R26</f>
        <v>0</v>
      </c>
      <c r="Q44" s="591"/>
      <c r="R44" s="592"/>
      <c r="S44" s="592"/>
      <c r="T44" s="593"/>
    </row>
    <row r="45" spans="1:20" ht="26.25" customHeight="1" thickBot="1">
      <c r="A45" s="589" t="s">
        <v>202</v>
      </c>
      <c r="B45" s="590"/>
      <c r="C45" s="566"/>
      <c r="D45" s="121">
        <f>【10月】月集計表!$BF$55</f>
        <v>0</v>
      </c>
      <c r="E45" s="566"/>
      <c r="F45" s="121">
        <f>【11月】月集計表!$BF$55</f>
        <v>0</v>
      </c>
      <c r="G45" s="566"/>
      <c r="H45" s="121">
        <f>【12月】月集計表!$BF$55</f>
        <v>0</v>
      </c>
      <c r="I45" s="566"/>
      <c r="J45" s="121">
        <f>【1月】月集計表!$BF$55</f>
        <v>0</v>
      </c>
      <c r="K45" s="564"/>
      <c r="L45" s="164"/>
      <c r="M45" s="566"/>
      <c r="N45" s="165">
        <f t="shared" si="5"/>
        <v>0</v>
      </c>
      <c r="O45" s="595"/>
      <c r="P45" s="254">
        <f>'【年集計表（多能工化)】'!P46</f>
        <v>0</v>
      </c>
      <c r="Q45" s="591"/>
      <c r="R45" s="592"/>
      <c r="S45" s="592"/>
      <c r="T45" s="593"/>
    </row>
    <row r="46" spans="1:20" ht="26.25" customHeight="1" thickBot="1">
      <c r="A46" s="492" t="s">
        <v>184</v>
      </c>
      <c r="B46" s="492"/>
      <c r="C46" s="568"/>
      <c r="D46" s="121">
        <f>SUM(D35:D44)</f>
        <v>0</v>
      </c>
      <c r="E46" s="568"/>
      <c r="F46" s="121">
        <f>SUM(F35:F44)</f>
        <v>0</v>
      </c>
      <c r="G46" s="568"/>
      <c r="H46" s="121">
        <f>SUM(H35:H44)</f>
        <v>0</v>
      </c>
      <c r="I46" s="568"/>
      <c r="J46" s="121">
        <f>SUM(J35:J44)</f>
        <v>0</v>
      </c>
      <c r="K46" s="565"/>
      <c r="L46" s="164"/>
      <c r="M46" s="568"/>
      <c r="N46" s="165">
        <f t="shared" si="5"/>
        <v>0</v>
      </c>
      <c r="O46" s="595"/>
      <c r="P46" s="255">
        <f>SUM(P35:P45)</f>
        <v>0</v>
      </c>
      <c r="Q46" s="591"/>
      <c r="R46" s="592"/>
      <c r="S46" s="592"/>
      <c r="T46" s="593"/>
    </row>
  </sheetData>
  <sheetProtection algorithmName="SHA-512" hashValue="HNn65WK+QUQ7ksutVyj6u+94ftw7h2MJX2ueAGtJzO4SIvxgcodMSeiuFD53TgRP6+ten5o2Xiv6YVGpNNlbfg==" saltValue="wEuNUOnCnLHu8jIwEejqlA==" spinCount="100000" sheet="1" objects="1" scenarios="1"/>
  <mergeCells count="85">
    <mergeCell ref="Q44:T44"/>
    <mergeCell ref="C30:D30"/>
    <mergeCell ref="E30:F30"/>
    <mergeCell ref="G30:H30"/>
    <mergeCell ref="I30:J30"/>
    <mergeCell ref="K30:L30"/>
    <mergeCell ref="Q32:T32"/>
    <mergeCell ref="Q33:T33"/>
    <mergeCell ref="Q34:T34"/>
    <mergeCell ref="Q35:T35"/>
    <mergeCell ref="A38:B38"/>
    <mergeCell ref="A30:B31"/>
    <mergeCell ref="A25:B25"/>
    <mergeCell ref="A26:B26"/>
    <mergeCell ref="A27:B27"/>
    <mergeCell ref="A36:B36"/>
    <mergeCell ref="A37:B37"/>
    <mergeCell ref="A32:A35"/>
    <mergeCell ref="F7:G7"/>
    <mergeCell ref="F8:G8"/>
    <mergeCell ref="F9:G9"/>
    <mergeCell ref="F10:G10"/>
    <mergeCell ref="A18:B18"/>
    <mergeCell ref="A12:B13"/>
    <mergeCell ref="A46:B46"/>
    <mergeCell ref="Q46:T46"/>
    <mergeCell ref="M36:M46"/>
    <mergeCell ref="O36:O46"/>
    <mergeCell ref="Q36:T36"/>
    <mergeCell ref="Q37:T37"/>
    <mergeCell ref="Q38:T38"/>
    <mergeCell ref="Q39:T39"/>
    <mergeCell ref="Q40:T40"/>
    <mergeCell ref="Q41:T41"/>
    <mergeCell ref="Q42:T42"/>
    <mergeCell ref="Q43:T43"/>
    <mergeCell ref="C36:C46"/>
    <mergeCell ref="E36:E46"/>
    <mergeCell ref="G36:G46"/>
    <mergeCell ref="Q45:T45"/>
    <mergeCell ref="A19:B19"/>
    <mergeCell ref="A20:B20"/>
    <mergeCell ref="I36:I46"/>
    <mergeCell ref="K36:K46"/>
    <mergeCell ref="M30:N30"/>
    <mergeCell ref="A39:B39"/>
    <mergeCell ref="A40:B40"/>
    <mergeCell ref="A41:B41"/>
    <mergeCell ref="A42:B42"/>
    <mergeCell ref="A43:B43"/>
    <mergeCell ref="A44:B44"/>
    <mergeCell ref="A45:B45"/>
    <mergeCell ref="A21:B21"/>
    <mergeCell ref="A22:B22"/>
    <mergeCell ref="A23:B23"/>
    <mergeCell ref="A24:B24"/>
    <mergeCell ref="M18:M28"/>
    <mergeCell ref="O18:O28"/>
    <mergeCell ref="Q18:Q28"/>
    <mergeCell ref="S18:S28"/>
    <mergeCell ref="O30:P30"/>
    <mergeCell ref="Q30:T31"/>
    <mergeCell ref="S12:T12"/>
    <mergeCell ref="A14:A17"/>
    <mergeCell ref="C18:C28"/>
    <mergeCell ref="E18:E28"/>
    <mergeCell ref="G18:G28"/>
    <mergeCell ref="I18:I28"/>
    <mergeCell ref="C12:D12"/>
    <mergeCell ref="E12:F12"/>
    <mergeCell ref="G12:H12"/>
    <mergeCell ref="I12:J12"/>
    <mergeCell ref="K12:L12"/>
    <mergeCell ref="A28:B28"/>
    <mergeCell ref="M12:N12"/>
    <mergeCell ref="O12:P12"/>
    <mergeCell ref="Q12:R12"/>
    <mergeCell ref="K18:K28"/>
    <mergeCell ref="A1:B1"/>
    <mergeCell ref="D2:P3"/>
    <mergeCell ref="T2:T3"/>
    <mergeCell ref="J5:L5"/>
    <mergeCell ref="M5:O5"/>
    <mergeCell ref="P5:Q5"/>
    <mergeCell ref="R5:T5"/>
  </mergeCells>
  <phoneticPr fontId="5"/>
  <conditionalFormatting sqref="C8">
    <cfRule type="expression" dxfId="27" priority="2" stopIfTrue="1">
      <formula>C8=""</formula>
    </cfRule>
  </conditionalFormatting>
  <conditionalFormatting sqref="D9">
    <cfRule type="containsBlanks" dxfId="26" priority="1">
      <formula>LEN(TRIM(D9))=0</formula>
    </cfRule>
  </conditionalFormatting>
  <conditionalFormatting sqref="D40">
    <cfRule type="expression" dxfId="25" priority="10" stopIfTrue="1">
      <formula>D40=""</formula>
    </cfRule>
  </conditionalFormatting>
  <conditionalFormatting sqref="F40">
    <cfRule type="expression" dxfId="24" priority="9" stopIfTrue="1">
      <formula>F40=""</formula>
    </cfRule>
  </conditionalFormatting>
  <conditionalFormatting sqref="H40">
    <cfRule type="expression" dxfId="23" priority="8" stopIfTrue="1">
      <formula>H40=""</formula>
    </cfRule>
  </conditionalFormatting>
  <conditionalFormatting sqref="H8:I8 J8:K10">
    <cfRule type="expression" dxfId="22" priority="5" stopIfTrue="1">
      <formula>H8=""</formula>
    </cfRule>
  </conditionalFormatting>
  <conditionalFormatting sqref="J22">
    <cfRule type="expression" dxfId="21" priority="14" stopIfTrue="1">
      <formula>J22=""</formula>
    </cfRule>
  </conditionalFormatting>
  <conditionalFormatting sqref="J40">
    <cfRule type="expression" dxfId="20" priority="7" stopIfTrue="1">
      <formula>J40=""</formula>
    </cfRule>
  </conditionalFormatting>
  <conditionalFormatting sqref="L22">
    <cfRule type="expression" dxfId="19" priority="13" stopIfTrue="1">
      <formula>L22=""</formula>
    </cfRule>
  </conditionalFormatting>
  <conditionalFormatting sqref="M5 R5">
    <cfRule type="expression" dxfId="18" priority="4" stopIfTrue="1">
      <formula>M5=""</formula>
    </cfRule>
  </conditionalFormatting>
  <conditionalFormatting sqref="N22">
    <cfRule type="expression" dxfId="17" priority="12" stopIfTrue="1">
      <formula>N22=""</formula>
    </cfRule>
  </conditionalFormatting>
  <conditionalFormatting sqref="P22">
    <cfRule type="expression" dxfId="16" priority="11" stopIfTrue="1">
      <formula>P22=""</formula>
    </cfRule>
  </conditionalFormatting>
  <conditionalFormatting sqref="Q32:T44 Q45 Q46:T46">
    <cfRule type="expression" dxfId="15" priority="6" stopIfTrue="1">
      <formula>Q32=""</formula>
    </cfRule>
  </conditionalFormatting>
  <printOptions horizontalCentered="1" verticalCentered="1"/>
  <pageMargins left="0" right="0" top="0.59055118110236227" bottom="0.19685039370078741" header="0" footer="0"/>
  <pageSetup paperSize="9" scale="49" orientation="landscape" cellComments="asDisplayed" r:id="rId1"/>
  <headerFooter alignWithMargins="0"/>
  <legacyDrawing r:id="rId2"/>
  <extLst>
    <ext xmlns:x14="http://schemas.microsoft.com/office/spreadsheetml/2009/9/main" uri="{CCE6A557-97BC-4b89-ADB6-D9C93CAAB3DF}">
      <x14:dataValidations xmlns:xm="http://schemas.microsoft.com/office/excel/2006/main" count="1">
        <x14:dataValidation type="whole" allowBlank="1" showInputMessage="1" showErrorMessage="1" error="上限は20,000円です" xr:uid="{00000000-0002-0000-0800-000000000000}">
          <x14:formula1>
            <xm:f>0</xm:f>
          </x14:formula1>
          <x14:formula2>
            <xm:f>20000</xm:f>
          </x14:formula2>
          <xm:sqref>J22 JF22 TB22 ACX22 AMT22 AWP22 BGL22 BQH22 CAD22 CJZ22 CTV22 DDR22 DNN22 DXJ22 EHF22 ERB22 FAX22 FKT22 FUP22 GEL22 GOH22 GYD22 HHZ22 HRV22 IBR22 ILN22 IVJ22 JFF22 JPB22 JYX22 KIT22 KSP22 LCL22 LMH22 LWD22 MFZ22 MPV22 MZR22 NJN22 NTJ22 ODF22 ONB22 OWX22 PGT22 PQP22 QAL22 QKH22 QUD22 RDZ22 RNV22 RXR22 SHN22 SRJ22 TBF22 TLB22 TUX22 UET22 UOP22 UYL22 VIH22 VSD22 WBZ22 WLV22 WVR22 J65560 JF65560 TB65560 ACX65560 AMT65560 AWP65560 BGL65560 BQH65560 CAD65560 CJZ65560 CTV65560 DDR65560 DNN65560 DXJ65560 EHF65560 ERB65560 FAX65560 FKT65560 FUP65560 GEL65560 GOH65560 GYD65560 HHZ65560 HRV65560 IBR65560 ILN65560 IVJ65560 JFF65560 JPB65560 JYX65560 KIT65560 KSP65560 LCL65560 LMH65560 LWD65560 MFZ65560 MPV65560 MZR65560 NJN65560 NTJ65560 ODF65560 ONB65560 OWX65560 PGT65560 PQP65560 QAL65560 QKH65560 QUD65560 RDZ65560 RNV65560 RXR65560 SHN65560 SRJ65560 TBF65560 TLB65560 TUX65560 UET65560 UOP65560 UYL65560 VIH65560 VSD65560 WBZ65560 WLV65560 WVR65560 J131096 JF131096 TB131096 ACX131096 AMT131096 AWP131096 BGL131096 BQH131096 CAD131096 CJZ131096 CTV131096 DDR131096 DNN131096 DXJ131096 EHF131096 ERB131096 FAX131096 FKT131096 FUP131096 GEL131096 GOH131096 GYD131096 HHZ131096 HRV131096 IBR131096 ILN131096 IVJ131096 JFF131096 JPB131096 JYX131096 KIT131096 KSP131096 LCL131096 LMH131096 LWD131096 MFZ131096 MPV131096 MZR131096 NJN131096 NTJ131096 ODF131096 ONB131096 OWX131096 PGT131096 PQP131096 QAL131096 QKH131096 QUD131096 RDZ131096 RNV131096 RXR131096 SHN131096 SRJ131096 TBF131096 TLB131096 TUX131096 UET131096 UOP131096 UYL131096 VIH131096 VSD131096 WBZ131096 WLV131096 WVR131096 J196632 JF196632 TB196632 ACX196632 AMT196632 AWP196632 BGL196632 BQH196632 CAD196632 CJZ196632 CTV196632 DDR196632 DNN196632 DXJ196632 EHF196632 ERB196632 FAX196632 FKT196632 FUP196632 GEL196632 GOH196632 GYD196632 HHZ196632 HRV196632 IBR196632 ILN196632 IVJ196632 JFF196632 JPB196632 JYX196632 KIT196632 KSP196632 LCL196632 LMH196632 LWD196632 MFZ196632 MPV196632 MZR196632 NJN196632 NTJ196632 ODF196632 ONB196632 OWX196632 PGT196632 PQP196632 QAL196632 QKH196632 QUD196632 RDZ196632 RNV196632 RXR196632 SHN196632 SRJ196632 TBF196632 TLB196632 TUX196632 UET196632 UOP196632 UYL196632 VIH196632 VSD196632 WBZ196632 WLV196632 WVR196632 J262168 JF262168 TB262168 ACX262168 AMT262168 AWP262168 BGL262168 BQH262168 CAD262168 CJZ262168 CTV262168 DDR262168 DNN262168 DXJ262168 EHF262168 ERB262168 FAX262168 FKT262168 FUP262168 GEL262168 GOH262168 GYD262168 HHZ262168 HRV262168 IBR262168 ILN262168 IVJ262168 JFF262168 JPB262168 JYX262168 KIT262168 KSP262168 LCL262168 LMH262168 LWD262168 MFZ262168 MPV262168 MZR262168 NJN262168 NTJ262168 ODF262168 ONB262168 OWX262168 PGT262168 PQP262168 QAL262168 QKH262168 QUD262168 RDZ262168 RNV262168 RXR262168 SHN262168 SRJ262168 TBF262168 TLB262168 TUX262168 UET262168 UOP262168 UYL262168 VIH262168 VSD262168 WBZ262168 WLV262168 WVR262168 J327704 JF327704 TB327704 ACX327704 AMT327704 AWP327704 BGL327704 BQH327704 CAD327704 CJZ327704 CTV327704 DDR327704 DNN327704 DXJ327704 EHF327704 ERB327704 FAX327704 FKT327704 FUP327704 GEL327704 GOH327704 GYD327704 HHZ327704 HRV327704 IBR327704 ILN327704 IVJ327704 JFF327704 JPB327704 JYX327704 KIT327704 KSP327704 LCL327704 LMH327704 LWD327704 MFZ327704 MPV327704 MZR327704 NJN327704 NTJ327704 ODF327704 ONB327704 OWX327704 PGT327704 PQP327704 QAL327704 QKH327704 QUD327704 RDZ327704 RNV327704 RXR327704 SHN327704 SRJ327704 TBF327704 TLB327704 TUX327704 UET327704 UOP327704 UYL327704 VIH327704 VSD327704 WBZ327704 WLV327704 WVR327704 J393240 JF393240 TB393240 ACX393240 AMT393240 AWP393240 BGL393240 BQH393240 CAD393240 CJZ393240 CTV393240 DDR393240 DNN393240 DXJ393240 EHF393240 ERB393240 FAX393240 FKT393240 FUP393240 GEL393240 GOH393240 GYD393240 HHZ393240 HRV393240 IBR393240 ILN393240 IVJ393240 JFF393240 JPB393240 JYX393240 KIT393240 KSP393240 LCL393240 LMH393240 LWD393240 MFZ393240 MPV393240 MZR393240 NJN393240 NTJ393240 ODF393240 ONB393240 OWX393240 PGT393240 PQP393240 QAL393240 QKH393240 QUD393240 RDZ393240 RNV393240 RXR393240 SHN393240 SRJ393240 TBF393240 TLB393240 TUX393240 UET393240 UOP393240 UYL393240 VIH393240 VSD393240 WBZ393240 WLV393240 WVR393240 J458776 JF458776 TB458776 ACX458776 AMT458776 AWP458776 BGL458776 BQH458776 CAD458776 CJZ458776 CTV458776 DDR458776 DNN458776 DXJ458776 EHF458776 ERB458776 FAX458776 FKT458776 FUP458776 GEL458776 GOH458776 GYD458776 HHZ458776 HRV458776 IBR458776 ILN458776 IVJ458776 JFF458776 JPB458776 JYX458776 KIT458776 KSP458776 LCL458776 LMH458776 LWD458776 MFZ458776 MPV458776 MZR458776 NJN458776 NTJ458776 ODF458776 ONB458776 OWX458776 PGT458776 PQP458776 QAL458776 QKH458776 QUD458776 RDZ458776 RNV458776 RXR458776 SHN458776 SRJ458776 TBF458776 TLB458776 TUX458776 UET458776 UOP458776 UYL458776 VIH458776 VSD458776 WBZ458776 WLV458776 WVR458776 J524312 JF524312 TB524312 ACX524312 AMT524312 AWP524312 BGL524312 BQH524312 CAD524312 CJZ524312 CTV524312 DDR524312 DNN524312 DXJ524312 EHF524312 ERB524312 FAX524312 FKT524312 FUP524312 GEL524312 GOH524312 GYD524312 HHZ524312 HRV524312 IBR524312 ILN524312 IVJ524312 JFF524312 JPB524312 JYX524312 KIT524312 KSP524312 LCL524312 LMH524312 LWD524312 MFZ524312 MPV524312 MZR524312 NJN524312 NTJ524312 ODF524312 ONB524312 OWX524312 PGT524312 PQP524312 QAL524312 QKH524312 QUD524312 RDZ524312 RNV524312 RXR524312 SHN524312 SRJ524312 TBF524312 TLB524312 TUX524312 UET524312 UOP524312 UYL524312 VIH524312 VSD524312 WBZ524312 WLV524312 WVR524312 J589848 JF589848 TB589848 ACX589848 AMT589848 AWP589848 BGL589848 BQH589848 CAD589848 CJZ589848 CTV589848 DDR589848 DNN589848 DXJ589848 EHF589848 ERB589848 FAX589848 FKT589848 FUP589848 GEL589848 GOH589848 GYD589848 HHZ589848 HRV589848 IBR589848 ILN589848 IVJ589848 JFF589848 JPB589848 JYX589848 KIT589848 KSP589848 LCL589848 LMH589848 LWD589848 MFZ589848 MPV589848 MZR589848 NJN589848 NTJ589848 ODF589848 ONB589848 OWX589848 PGT589848 PQP589848 QAL589848 QKH589848 QUD589848 RDZ589848 RNV589848 RXR589848 SHN589848 SRJ589848 TBF589848 TLB589848 TUX589848 UET589848 UOP589848 UYL589848 VIH589848 VSD589848 WBZ589848 WLV589848 WVR589848 J655384 JF655384 TB655384 ACX655384 AMT655384 AWP655384 BGL655384 BQH655384 CAD655384 CJZ655384 CTV655384 DDR655384 DNN655384 DXJ655384 EHF655384 ERB655384 FAX655384 FKT655384 FUP655384 GEL655384 GOH655384 GYD655384 HHZ655384 HRV655384 IBR655384 ILN655384 IVJ655384 JFF655384 JPB655384 JYX655384 KIT655384 KSP655384 LCL655384 LMH655384 LWD655384 MFZ655384 MPV655384 MZR655384 NJN655384 NTJ655384 ODF655384 ONB655384 OWX655384 PGT655384 PQP655384 QAL655384 QKH655384 QUD655384 RDZ655384 RNV655384 RXR655384 SHN655384 SRJ655384 TBF655384 TLB655384 TUX655384 UET655384 UOP655384 UYL655384 VIH655384 VSD655384 WBZ655384 WLV655384 WVR655384 J720920 JF720920 TB720920 ACX720920 AMT720920 AWP720920 BGL720920 BQH720920 CAD720920 CJZ720920 CTV720920 DDR720920 DNN720920 DXJ720920 EHF720920 ERB720920 FAX720920 FKT720920 FUP720920 GEL720920 GOH720920 GYD720920 HHZ720920 HRV720920 IBR720920 ILN720920 IVJ720920 JFF720920 JPB720920 JYX720920 KIT720920 KSP720920 LCL720920 LMH720920 LWD720920 MFZ720920 MPV720920 MZR720920 NJN720920 NTJ720920 ODF720920 ONB720920 OWX720920 PGT720920 PQP720920 QAL720920 QKH720920 QUD720920 RDZ720920 RNV720920 RXR720920 SHN720920 SRJ720920 TBF720920 TLB720920 TUX720920 UET720920 UOP720920 UYL720920 VIH720920 VSD720920 WBZ720920 WLV720920 WVR720920 J786456 JF786456 TB786456 ACX786456 AMT786456 AWP786456 BGL786456 BQH786456 CAD786456 CJZ786456 CTV786456 DDR786456 DNN786456 DXJ786456 EHF786456 ERB786456 FAX786456 FKT786456 FUP786456 GEL786456 GOH786456 GYD786456 HHZ786456 HRV786456 IBR786456 ILN786456 IVJ786456 JFF786456 JPB786456 JYX786456 KIT786456 KSP786456 LCL786456 LMH786456 LWD786456 MFZ786456 MPV786456 MZR786456 NJN786456 NTJ786456 ODF786456 ONB786456 OWX786456 PGT786456 PQP786456 QAL786456 QKH786456 QUD786456 RDZ786456 RNV786456 RXR786456 SHN786456 SRJ786456 TBF786456 TLB786456 TUX786456 UET786456 UOP786456 UYL786456 VIH786456 VSD786456 WBZ786456 WLV786456 WVR786456 J851992 JF851992 TB851992 ACX851992 AMT851992 AWP851992 BGL851992 BQH851992 CAD851992 CJZ851992 CTV851992 DDR851992 DNN851992 DXJ851992 EHF851992 ERB851992 FAX851992 FKT851992 FUP851992 GEL851992 GOH851992 GYD851992 HHZ851992 HRV851992 IBR851992 ILN851992 IVJ851992 JFF851992 JPB851992 JYX851992 KIT851992 KSP851992 LCL851992 LMH851992 LWD851992 MFZ851992 MPV851992 MZR851992 NJN851992 NTJ851992 ODF851992 ONB851992 OWX851992 PGT851992 PQP851992 QAL851992 QKH851992 QUD851992 RDZ851992 RNV851992 RXR851992 SHN851992 SRJ851992 TBF851992 TLB851992 TUX851992 UET851992 UOP851992 UYL851992 VIH851992 VSD851992 WBZ851992 WLV851992 WVR851992 J917528 JF917528 TB917528 ACX917528 AMT917528 AWP917528 BGL917528 BQH917528 CAD917528 CJZ917528 CTV917528 DDR917528 DNN917528 DXJ917528 EHF917528 ERB917528 FAX917528 FKT917528 FUP917528 GEL917528 GOH917528 GYD917528 HHZ917528 HRV917528 IBR917528 ILN917528 IVJ917528 JFF917528 JPB917528 JYX917528 KIT917528 KSP917528 LCL917528 LMH917528 LWD917528 MFZ917528 MPV917528 MZR917528 NJN917528 NTJ917528 ODF917528 ONB917528 OWX917528 PGT917528 PQP917528 QAL917528 QKH917528 QUD917528 RDZ917528 RNV917528 RXR917528 SHN917528 SRJ917528 TBF917528 TLB917528 TUX917528 UET917528 UOP917528 UYL917528 VIH917528 VSD917528 WBZ917528 WLV917528 WVR917528 J983064 JF983064 TB983064 ACX983064 AMT983064 AWP983064 BGL983064 BQH983064 CAD983064 CJZ983064 CTV983064 DDR983064 DNN983064 DXJ983064 EHF983064 ERB983064 FAX983064 FKT983064 FUP983064 GEL983064 GOH983064 GYD983064 HHZ983064 HRV983064 IBR983064 ILN983064 IVJ983064 JFF983064 JPB983064 JYX983064 KIT983064 KSP983064 LCL983064 LMH983064 LWD983064 MFZ983064 MPV983064 MZR983064 NJN983064 NTJ983064 ODF983064 ONB983064 OWX983064 PGT983064 PQP983064 QAL983064 QKH983064 QUD983064 RDZ983064 RNV983064 RXR983064 SHN983064 SRJ983064 TBF983064 TLB983064 TUX983064 UET983064 UOP983064 UYL983064 VIH983064 VSD983064 WBZ983064 WLV983064 WVR983064 L22 JH22 TD22 ACZ22 AMV22 AWR22 BGN22 BQJ22 CAF22 CKB22 CTX22 DDT22 DNP22 DXL22 EHH22 ERD22 FAZ22 FKV22 FUR22 GEN22 GOJ22 GYF22 HIB22 HRX22 IBT22 ILP22 IVL22 JFH22 JPD22 JYZ22 KIV22 KSR22 LCN22 LMJ22 LWF22 MGB22 MPX22 MZT22 NJP22 NTL22 ODH22 OND22 OWZ22 PGV22 PQR22 QAN22 QKJ22 QUF22 REB22 RNX22 RXT22 SHP22 SRL22 TBH22 TLD22 TUZ22 UEV22 UOR22 UYN22 VIJ22 VSF22 WCB22 WLX22 WVT22 L65560 JH65560 TD65560 ACZ65560 AMV65560 AWR65560 BGN65560 BQJ65560 CAF65560 CKB65560 CTX65560 DDT65560 DNP65560 DXL65560 EHH65560 ERD65560 FAZ65560 FKV65560 FUR65560 GEN65560 GOJ65560 GYF65560 HIB65560 HRX65560 IBT65560 ILP65560 IVL65560 JFH65560 JPD65560 JYZ65560 KIV65560 KSR65560 LCN65560 LMJ65560 LWF65560 MGB65560 MPX65560 MZT65560 NJP65560 NTL65560 ODH65560 OND65560 OWZ65560 PGV65560 PQR65560 QAN65560 QKJ65560 QUF65560 REB65560 RNX65560 RXT65560 SHP65560 SRL65560 TBH65560 TLD65560 TUZ65560 UEV65560 UOR65560 UYN65560 VIJ65560 VSF65560 WCB65560 WLX65560 WVT65560 L131096 JH131096 TD131096 ACZ131096 AMV131096 AWR131096 BGN131096 BQJ131096 CAF131096 CKB131096 CTX131096 DDT131096 DNP131096 DXL131096 EHH131096 ERD131096 FAZ131096 FKV131096 FUR131096 GEN131096 GOJ131096 GYF131096 HIB131096 HRX131096 IBT131096 ILP131096 IVL131096 JFH131096 JPD131096 JYZ131096 KIV131096 KSR131096 LCN131096 LMJ131096 LWF131096 MGB131096 MPX131096 MZT131096 NJP131096 NTL131096 ODH131096 OND131096 OWZ131096 PGV131096 PQR131096 QAN131096 QKJ131096 QUF131096 REB131096 RNX131096 RXT131096 SHP131096 SRL131096 TBH131096 TLD131096 TUZ131096 UEV131096 UOR131096 UYN131096 VIJ131096 VSF131096 WCB131096 WLX131096 WVT131096 L196632 JH196632 TD196632 ACZ196632 AMV196632 AWR196632 BGN196632 BQJ196632 CAF196632 CKB196632 CTX196632 DDT196632 DNP196632 DXL196632 EHH196632 ERD196632 FAZ196632 FKV196632 FUR196632 GEN196632 GOJ196632 GYF196632 HIB196632 HRX196632 IBT196632 ILP196632 IVL196632 JFH196632 JPD196632 JYZ196632 KIV196632 KSR196632 LCN196632 LMJ196632 LWF196632 MGB196632 MPX196632 MZT196632 NJP196632 NTL196632 ODH196632 OND196632 OWZ196632 PGV196632 PQR196632 QAN196632 QKJ196632 QUF196632 REB196632 RNX196632 RXT196632 SHP196632 SRL196632 TBH196632 TLD196632 TUZ196632 UEV196632 UOR196632 UYN196632 VIJ196632 VSF196632 WCB196632 WLX196632 WVT196632 L262168 JH262168 TD262168 ACZ262168 AMV262168 AWR262168 BGN262168 BQJ262168 CAF262168 CKB262168 CTX262168 DDT262168 DNP262168 DXL262168 EHH262168 ERD262168 FAZ262168 FKV262168 FUR262168 GEN262168 GOJ262168 GYF262168 HIB262168 HRX262168 IBT262168 ILP262168 IVL262168 JFH262168 JPD262168 JYZ262168 KIV262168 KSR262168 LCN262168 LMJ262168 LWF262168 MGB262168 MPX262168 MZT262168 NJP262168 NTL262168 ODH262168 OND262168 OWZ262168 PGV262168 PQR262168 QAN262168 QKJ262168 QUF262168 REB262168 RNX262168 RXT262168 SHP262168 SRL262168 TBH262168 TLD262168 TUZ262168 UEV262168 UOR262168 UYN262168 VIJ262168 VSF262168 WCB262168 WLX262168 WVT262168 L327704 JH327704 TD327704 ACZ327704 AMV327704 AWR327704 BGN327704 BQJ327704 CAF327704 CKB327704 CTX327704 DDT327704 DNP327704 DXL327704 EHH327704 ERD327704 FAZ327704 FKV327704 FUR327704 GEN327704 GOJ327704 GYF327704 HIB327704 HRX327704 IBT327704 ILP327704 IVL327704 JFH327704 JPD327704 JYZ327704 KIV327704 KSR327704 LCN327704 LMJ327704 LWF327704 MGB327704 MPX327704 MZT327704 NJP327704 NTL327704 ODH327704 OND327704 OWZ327704 PGV327704 PQR327704 QAN327704 QKJ327704 QUF327704 REB327704 RNX327704 RXT327704 SHP327704 SRL327704 TBH327704 TLD327704 TUZ327704 UEV327704 UOR327704 UYN327704 VIJ327704 VSF327704 WCB327704 WLX327704 WVT327704 L393240 JH393240 TD393240 ACZ393240 AMV393240 AWR393240 BGN393240 BQJ393240 CAF393240 CKB393240 CTX393240 DDT393240 DNP393240 DXL393240 EHH393240 ERD393240 FAZ393240 FKV393240 FUR393240 GEN393240 GOJ393240 GYF393240 HIB393240 HRX393240 IBT393240 ILP393240 IVL393240 JFH393240 JPD393240 JYZ393240 KIV393240 KSR393240 LCN393240 LMJ393240 LWF393240 MGB393240 MPX393240 MZT393240 NJP393240 NTL393240 ODH393240 OND393240 OWZ393240 PGV393240 PQR393240 QAN393240 QKJ393240 QUF393240 REB393240 RNX393240 RXT393240 SHP393240 SRL393240 TBH393240 TLD393240 TUZ393240 UEV393240 UOR393240 UYN393240 VIJ393240 VSF393240 WCB393240 WLX393240 WVT393240 L458776 JH458776 TD458776 ACZ458776 AMV458776 AWR458776 BGN458776 BQJ458776 CAF458776 CKB458776 CTX458776 DDT458776 DNP458776 DXL458776 EHH458776 ERD458776 FAZ458776 FKV458776 FUR458776 GEN458776 GOJ458776 GYF458776 HIB458776 HRX458776 IBT458776 ILP458776 IVL458776 JFH458776 JPD458776 JYZ458776 KIV458776 KSR458776 LCN458776 LMJ458776 LWF458776 MGB458776 MPX458776 MZT458776 NJP458776 NTL458776 ODH458776 OND458776 OWZ458776 PGV458776 PQR458776 QAN458776 QKJ458776 QUF458776 REB458776 RNX458776 RXT458776 SHP458776 SRL458776 TBH458776 TLD458776 TUZ458776 UEV458776 UOR458776 UYN458776 VIJ458776 VSF458776 WCB458776 WLX458776 WVT458776 L524312 JH524312 TD524312 ACZ524312 AMV524312 AWR524312 BGN524312 BQJ524312 CAF524312 CKB524312 CTX524312 DDT524312 DNP524312 DXL524312 EHH524312 ERD524312 FAZ524312 FKV524312 FUR524312 GEN524312 GOJ524312 GYF524312 HIB524312 HRX524312 IBT524312 ILP524312 IVL524312 JFH524312 JPD524312 JYZ524312 KIV524312 KSR524312 LCN524312 LMJ524312 LWF524312 MGB524312 MPX524312 MZT524312 NJP524312 NTL524312 ODH524312 OND524312 OWZ524312 PGV524312 PQR524312 QAN524312 QKJ524312 QUF524312 REB524312 RNX524312 RXT524312 SHP524312 SRL524312 TBH524312 TLD524312 TUZ524312 UEV524312 UOR524312 UYN524312 VIJ524312 VSF524312 WCB524312 WLX524312 WVT524312 L589848 JH589848 TD589848 ACZ589848 AMV589848 AWR589848 BGN589848 BQJ589848 CAF589848 CKB589848 CTX589848 DDT589848 DNP589848 DXL589848 EHH589848 ERD589848 FAZ589848 FKV589848 FUR589848 GEN589848 GOJ589848 GYF589848 HIB589848 HRX589848 IBT589848 ILP589848 IVL589848 JFH589848 JPD589848 JYZ589848 KIV589848 KSR589848 LCN589848 LMJ589848 LWF589848 MGB589848 MPX589848 MZT589848 NJP589848 NTL589848 ODH589848 OND589848 OWZ589848 PGV589848 PQR589848 QAN589848 QKJ589848 QUF589848 REB589848 RNX589848 RXT589848 SHP589848 SRL589848 TBH589848 TLD589848 TUZ589848 UEV589848 UOR589848 UYN589848 VIJ589848 VSF589848 WCB589848 WLX589848 WVT589848 L655384 JH655384 TD655384 ACZ655384 AMV655384 AWR655384 BGN655384 BQJ655384 CAF655384 CKB655384 CTX655384 DDT655384 DNP655384 DXL655384 EHH655384 ERD655384 FAZ655384 FKV655384 FUR655384 GEN655384 GOJ655384 GYF655384 HIB655384 HRX655384 IBT655384 ILP655384 IVL655384 JFH655384 JPD655384 JYZ655384 KIV655384 KSR655384 LCN655384 LMJ655384 LWF655384 MGB655384 MPX655384 MZT655384 NJP655384 NTL655384 ODH655384 OND655384 OWZ655384 PGV655384 PQR655384 QAN655384 QKJ655384 QUF655384 REB655384 RNX655384 RXT655384 SHP655384 SRL655384 TBH655384 TLD655384 TUZ655384 UEV655384 UOR655384 UYN655384 VIJ655384 VSF655384 WCB655384 WLX655384 WVT655384 L720920 JH720920 TD720920 ACZ720920 AMV720920 AWR720920 BGN720920 BQJ720920 CAF720920 CKB720920 CTX720920 DDT720920 DNP720920 DXL720920 EHH720920 ERD720920 FAZ720920 FKV720920 FUR720920 GEN720920 GOJ720920 GYF720920 HIB720920 HRX720920 IBT720920 ILP720920 IVL720920 JFH720920 JPD720920 JYZ720920 KIV720920 KSR720920 LCN720920 LMJ720920 LWF720920 MGB720920 MPX720920 MZT720920 NJP720920 NTL720920 ODH720920 OND720920 OWZ720920 PGV720920 PQR720920 QAN720920 QKJ720920 QUF720920 REB720920 RNX720920 RXT720920 SHP720920 SRL720920 TBH720920 TLD720920 TUZ720920 UEV720920 UOR720920 UYN720920 VIJ720920 VSF720920 WCB720920 WLX720920 WVT720920 L786456 JH786456 TD786456 ACZ786456 AMV786456 AWR786456 BGN786456 BQJ786456 CAF786456 CKB786456 CTX786456 DDT786456 DNP786456 DXL786456 EHH786456 ERD786456 FAZ786456 FKV786456 FUR786456 GEN786456 GOJ786456 GYF786456 HIB786456 HRX786456 IBT786456 ILP786456 IVL786456 JFH786456 JPD786456 JYZ786456 KIV786456 KSR786456 LCN786456 LMJ786456 LWF786456 MGB786456 MPX786456 MZT786456 NJP786456 NTL786456 ODH786456 OND786456 OWZ786456 PGV786456 PQR786456 QAN786456 QKJ786456 QUF786456 REB786456 RNX786456 RXT786456 SHP786456 SRL786456 TBH786456 TLD786456 TUZ786456 UEV786456 UOR786456 UYN786456 VIJ786456 VSF786456 WCB786456 WLX786456 WVT786456 L851992 JH851992 TD851992 ACZ851992 AMV851992 AWR851992 BGN851992 BQJ851992 CAF851992 CKB851992 CTX851992 DDT851992 DNP851992 DXL851992 EHH851992 ERD851992 FAZ851992 FKV851992 FUR851992 GEN851992 GOJ851992 GYF851992 HIB851992 HRX851992 IBT851992 ILP851992 IVL851992 JFH851992 JPD851992 JYZ851992 KIV851992 KSR851992 LCN851992 LMJ851992 LWF851992 MGB851992 MPX851992 MZT851992 NJP851992 NTL851992 ODH851992 OND851992 OWZ851992 PGV851992 PQR851992 QAN851992 QKJ851992 QUF851992 REB851992 RNX851992 RXT851992 SHP851992 SRL851992 TBH851992 TLD851992 TUZ851992 UEV851992 UOR851992 UYN851992 VIJ851992 VSF851992 WCB851992 WLX851992 WVT851992 L917528 JH917528 TD917528 ACZ917528 AMV917528 AWR917528 BGN917528 BQJ917528 CAF917528 CKB917528 CTX917528 DDT917528 DNP917528 DXL917528 EHH917528 ERD917528 FAZ917528 FKV917528 FUR917528 GEN917528 GOJ917528 GYF917528 HIB917528 HRX917528 IBT917528 ILP917528 IVL917528 JFH917528 JPD917528 JYZ917528 KIV917528 KSR917528 LCN917528 LMJ917528 LWF917528 MGB917528 MPX917528 MZT917528 NJP917528 NTL917528 ODH917528 OND917528 OWZ917528 PGV917528 PQR917528 QAN917528 QKJ917528 QUF917528 REB917528 RNX917528 RXT917528 SHP917528 SRL917528 TBH917528 TLD917528 TUZ917528 UEV917528 UOR917528 UYN917528 VIJ917528 VSF917528 WCB917528 WLX917528 WVT917528 L983064 JH983064 TD983064 ACZ983064 AMV983064 AWR983064 BGN983064 BQJ983064 CAF983064 CKB983064 CTX983064 DDT983064 DNP983064 DXL983064 EHH983064 ERD983064 FAZ983064 FKV983064 FUR983064 GEN983064 GOJ983064 GYF983064 HIB983064 HRX983064 IBT983064 ILP983064 IVL983064 JFH983064 JPD983064 JYZ983064 KIV983064 KSR983064 LCN983064 LMJ983064 LWF983064 MGB983064 MPX983064 MZT983064 NJP983064 NTL983064 ODH983064 OND983064 OWZ983064 PGV983064 PQR983064 QAN983064 QKJ983064 QUF983064 REB983064 RNX983064 RXT983064 SHP983064 SRL983064 TBH983064 TLD983064 TUZ983064 UEV983064 UOR983064 UYN983064 VIJ983064 VSF983064 WCB983064 WLX983064 WVT983064 N22 JJ22 TF22 ADB22 AMX22 AWT22 BGP22 BQL22 CAH22 CKD22 CTZ22 DDV22 DNR22 DXN22 EHJ22 ERF22 FBB22 FKX22 FUT22 GEP22 GOL22 GYH22 HID22 HRZ22 IBV22 ILR22 IVN22 JFJ22 JPF22 JZB22 KIX22 KST22 LCP22 LML22 LWH22 MGD22 MPZ22 MZV22 NJR22 NTN22 ODJ22 ONF22 OXB22 PGX22 PQT22 QAP22 QKL22 QUH22 RED22 RNZ22 RXV22 SHR22 SRN22 TBJ22 TLF22 TVB22 UEX22 UOT22 UYP22 VIL22 VSH22 WCD22 WLZ22 WVV22 N65560 JJ65560 TF65560 ADB65560 AMX65560 AWT65560 BGP65560 BQL65560 CAH65560 CKD65560 CTZ65560 DDV65560 DNR65560 DXN65560 EHJ65560 ERF65560 FBB65560 FKX65560 FUT65560 GEP65560 GOL65560 GYH65560 HID65560 HRZ65560 IBV65560 ILR65560 IVN65560 JFJ65560 JPF65560 JZB65560 KIX65560 KST65560 LCP65560 LML65560 LWH65560 MGD65560 MPZ65560 MZV65560 NJR65560 NTN65560 ODJ65560 ONF65560 OXB65560 PGX65560 PQT65560 QAP65560 QKL65560 QUH65560 RED65560 RNZ65560 RXV65560 SHR65560 SRN65560 TBJ65560 TLF65560 TVB65560 UEX65560 UOT65560 UYP65560 VIL65560 VSH65560 WCD65560 WLZ65560 WVV65560 N131096 JJ131096 TF131096 ADB131096 AMX131096 AWT131096 BGP131096 BQL131096 CAH131096 CKD131096 CTZ131096 DDV131096 DNR131096 DXN131096 EHJ131096 ERF131096 FBB131096 FKX131096 FUT131096 GEP131096 GOL131096 GYH131096 HID131096 HRZ131096 IBV131096 ILR131096 IVN131096 JFJ131096 JPF131096 JZB131096 KIX131096 KST131096 LCP131096 LML131096 LWH131096 MGD131096 MPZ131096 MZV131096 NJR131096 NTN131096 ODJ131096 ONF131096 OXB131096 PGX131096 PQT131096 QAP131096 QKL131096 QUH131096 RED131096 RNZ131096 RXV131096 SHR131096 SRN131096 TBJ131096 TLF131096 TVB131096 UEX131096 UOT131096 UYP131096 VIL131096 VSH131096 WCD131096 WLZ131096 WVV131096 N196632 JJ196632 TF196632 ADB196632 AMX196632 AWT196632 BGP196632 BQL196632 CAH196632 CKD196632 CTZ196632 DDV196632 DNR196632 DXN196632 EHJ196632 ERF196632 FBB196632 FKX196632 FUT196632 GEP196632 GOL196632 GYH196632 HID196632 HRZ196632 IBV196632 ILR196632 IVN196632 JFJ196632 JPF196632 JZB196632 KIX196632 KST196632 LCP196632 LML196632 LWH196632 MGD196632 MPZ196632 MZV196632 NJR196632 NTN196632 ODJ196632 ONF196632 OXB196632 PGX196632 PQT196632 QAP196632 QKL196632 QUH196632 RED196632 RNZ196632 RXV196632 SHR196632 SRN196632 TBJ196632 TLF196632 TVB196632 UEX196632 UOT196632 UYP196632 VIL196632 VSH196632 WCD196632 WLZ196632 WVV196632 N262168 JJ262168 TF262168 ADB262168 AMX262168 AWT262168 BGP262168 BQL262168 CAH262168 CKD262168 CTZ262168 DDV262168 DNR262168 DXN262168 EHJ262168 ERF262168 FBB262168 FKX262168 FUT262168 GEP262168 GOL262168 GYH262168 HID262168 HRZ262168 IBV262168 ILR262168 IVN262168 JFJ262168 JPF262168 JZB262168 KIX262168 KST262168 LCP262168 LML262168 LWH262168 MGD262168 MPZ262168 MZV262168 NJR262168 NTN262168 ODJ262168 ONF262168 OXB262168 PGX262168 PQT262168 QAP262168 QKL262168 QUH262168 RED262168 RNZ262168 RXV262168 SHR262168 SRN262168 TBJ262168 TLF262168 TVB262168 UEX262168 UOT262168 UYP262168 VIL262168 VSH262168 WCD262168 WLZ262168 WVV262168 N327704 JJ327704 TF327704 ADB327704 AMX327704 AWT327704 BGP327704 BQL327704 CAH327704 CKD327704 CTZ327704 DDV327704 DNR327704 DXN327704 EHJ327704 ERF327704 FBB327704 FKX327704 FUT327704 GEP327704 GOL327704 GYH327704 HID327704 HRZ327704 IBV327704 ILR327704 IVN327704 JFJ327704 JPF327704 JZB327704 KIX327704 KST327704 LCP327704 LML327704 LWH327704 MGD327704 MPZ327704 MZV327704 NJR327704 NTN327704 ODJ327704 ONF327704 OXB327704 PGX327704 PQT327704 QAP327704 QKL327704 QUH327704 RED327704 RNZ327704 RXV327704 SHR327704 SRN327704 TBJ327704 TLF327704 TVB327704 UEX327704 UOT327704 UYP327704 VIL327704 VSH327704 WCD327704 WLZ327704 WVV327704 N393240 JJ393240 TF393240 ADB393240 AMX393240 AWT393240 BGP393240 BQL393240 CAH393240 CKD393240 CTZ393240 DDV393240 DNR393240 DXN393240 EHJ393240 ERF393240 FBB393240 FKX393240 FUT393240 GEP393240 GOL393240 GYH393240 HID393240 HRZ393240 IBV393240 ILR393240 IVN393240 JFJ393240 JPF393240 JZB393240 KIX393240 KST393240 LCP393240 LML393240 LWH393240 MGD393240 MPZ393240 MZV393240 NJR393240 NTN393240 ODJ393240 ONF393240 OXB393240 PGX393240 PQT393240 QAP393240 QKL393240 QUH393240 RED393240 RNZ393240 RXV393240 SHR393240 SRN393240 TBJ393240 TLF393240 TVB393240 UEX393240 UOT393240 UYP393240 VIL393240 VSH393240 WCD393240 WLZ393240 WVV393240 N458776 JJ458776 TF458776 ADB458776 AMX458776 AWT458776 BGP458776 BQL458776 CAH458776 CKD458776 CTZ458776 DDV458776 DNR458776 DXN458776 EHJ458776 ERF458776 FBB458776 FKX458776 FUT458776 GEP458776 GOL458776 GYH458776 HID458776 HRZ458776 IBV458776 ILR458776 IVN458776 JFJ458776 JPF458776 JZB458776 KIX458776 KST458776 LCP458776 LML458776 LWH458776 MGD458776 MPZ458776 MZV458776 NJR458776 NTN458776 ODJ458776 ONF458776 OXB458776 PGX458776 PQT458776 QAP458776 QKL458776 QUH458776 RED458776 RNZ458776 RXV458776 SHR458776 SRN458776 TBJ458776 TLF458776 TVB458776 UEX458776 UOT458776 UYP458776 VIL458776 VSH458776 WCD458776 WLZ458776 WVV458776 N524312 JJ524312 TF524312 ADB524312 AMX524312 AWT524312 BGP524312 BQL524312 CAH524312 CKD524312 CTZ524312 DDV524312 DNR524312 DXN524312 EHJ524312 ERF524312 FBB524312 FKX524312 FUT524312 GEP524312 GOL524312 GYH524312 HID524312 HRZ524312 IBV524312 ILR524312 IVN524312 JFJ524312 JPF524312 JZB524312 KIX524312 KST524312 LCP524312 LML524312 LWH524312 MGD524312 MPZ524312 MZV524312 NJR524312 NTN524312 ODJ524312 ONF524312 OXB524312 PGX524312 PQT524312 QAP524312 QKL524312 QUH524312 RED524312 RNZ524312 RXV524312 SHR524312 SRN524312 TBJ524312 TLF524312 TVB524312 UEX524312 UOT524312 UYP524312 VIL524312 VSH524312 WCD524312 WLZ524312 WVV524312 N589848 JJ589848 TF589848 ADB589848 AMX589848 AWT589848 BGP589848 BQL589848 CAH589848 CKD589848 CTZ589848 DDV589848 DNR589848 DXN589848 EHJ589848 ERF589848 FBB589848 FKX589848 FUT589848 GEP589848 GOL589848 GYH589848 HID589848 HRZ589848 IBV589848 ILR589848 IVN589848 JFJ589848 JPF589848 JZB589848 KIX589848 KST589848 LCP589848 LML589848 LWH589848 MGD589848 MPZ589848 MZV589848 NJR589848 NTN589848 ODJ589848 ONF589848 OXB589848 PGX589848 PQT589848 QAP589848 QKL589848 QUH589848 RED589848 RNZ589848 RXV589848 SHR589848 SRN589848 TBJ589848 TLF589848 TVB589848 UEX589848 UOT589848 UYP589848 VIL589848 VSH589848 WCD589848 WLZ589848 WVV589848 N655384 JJ655384 TF655384 ADB655384 AMX655384 AWT655384 BGP655384 BQL655384 CAH655384 CKD655384 CTZ655384 DDV655384 DNR655384 DXN655384 EHJ655384 ERF655384 FBB655384 FKX655384 FUT655384 GEP655384 GOL655384 GYH655384 HID655384 HRZ655384 IBV655384 ILR655384 IVN655384 JFJ655384 JPF655384 JZB655384 KIX655384 KST655384 LCP655384 LML655384 LWH655384 MGD655384 MPZ655384 MZV655384 NJR655384 NTN655384 ODJ655384 ONF655384 OXB655384 PGX655384 PQT655384 QAP655384 QKL655384 QUH655384 RED655384 RNZ655384 RXV655384 SHR655384 SRN655384 TBJ655384 TLF655384 TVB655384 UEX655384 UOT655384 UYP655384 VIL655384 VSH655384 WCD655384 WLZ655384 WVV655384 N720920 JJ720920 TF720920 ADB720920 AMX720920 AWT720920 BGP720920 BQL720920 CAH720920 CKD720920 CTZ720920 DDV720920 DNR720920 DXN720920 EHJ720920 ERF720920 FBB720920 FKX720920 FUT720920 GEP720920 GOL720920 GYH720920 HID720920 HRZ720920 IBV720920 ILR720920 IVN720920 JFJ720920 JPF720920 JZB720920 KIX720920 KST720920 LCP720920 LML720920 LWH720920 MGD720920 MPZ720920 MZV720920 NJR720920 NTN720920 ODJ720920 ONF720920 OXB720920 PGX720920 PQT720920 QAP720920 QKL720920 QUH720920 RED720920 RNZ720920 RXV720920 SHR720920 SRN720920 TBJ720920 TLF720920 TVB720920 UEX720920 UOT720920 UYP720920 VIL720920 VSH720920 WCD720920 WLZ720920 WVV720920 N786456 JJ786456 TF786456 ADB786456 AMX786456 AWT786456 BGP786456 BQL786456 CAH786456 CKD786456 CTZ786456 DDV786456 DNR786456 DXN786456 EHJ786456 ERF786456 FBB786456 FKX786456 FUT786456 GEP786456 GOL786456 GYH786456 HID786456 HRZ786456 IBV786456 ILR786456 IVN786456 JFJ786456 JPF786456 JZB786456 KIX786456 KST786456 LCP786456 LML786456 LWH786456 MGD786456 MPZ786456 MZV786456 NJR786456 NTN786456 ODJ786456 ONF786456 OXB786456 PGX786456 PQT786456 QAP786456 QKL786456 QUH786456 RED786456 RNZ786456 RXV786456 SHR786456 SRN786456 TBJ786456 TLF786456 TVB786456 UEX786456 UOT786456 UYP786456 VIL786456 VSH786456 WCD786456 WLZ786456 WVV786456 N851992 JJ851992 TF851992 ADB851992 AMX851992 AWT851992 BGP851992 BQL851992 CAH851992 CKD851992 CTZ851992 DDV851992 DNR851992 DXN851992 EHJ851992 ERF851992 FBB851992 FKX851992 FUT851992 GEP851992 GOL851992 GYH851992 HID851992 HRZ851992 IBV851992 ILR851992 IVN851992 JFJ851992 JPF851992 JZB851992 KIX851992 KST851992 LCP851992 LML851992 LWH851992 MGD851992 MPZ851992 MZV851992 NJR851992 NTN851992 ODJ851992 ONF851992 OXB851992 PGX851992 PQT851992 QAP851992 QKL851992 QUH851992 RED851992 RNZ851992 RXV851992 SHR851992 SRN851992 TBJ851992 TLF851992 TVB851992 UEX851992 UOT851992 UYP851992 VIL851992 VSH851992 WCD851992 WLZ851992 WVV851992 N917528 JJ917528 TF917528 ADB917528 AMX917528 AWT917528 BGP917528 BQL917528 CAH917528 CKD917528 CTZ917528 DDV917528 DNR917528 DXN917528 EHJ917528 ERF917528 FBB917528 FKX917528 FUT917528 GEP917528 GOL917528 GYH917528 HID917528 HRZ917528 IBV917528 ILR917528 IVN917528 JFJ917528 JPF917528 JZB917528 KIX917528 KST917528 LCP917528 LML917528 LWH917528 MGD917528 MPZ917528 MZV917528 NJR917528 NTN917528 ODJ917528 ONF917528 OXB917528 PGX917528 PQT917528 QAP917528 QKL917528 QUH917528 RED917528 RNZ917528 RXV917528 SHR917528 SRN917528 TBJ917528 TLF917528 TVB917528 UEX917528 UOT917528 UYP917528 VIL917528 VSH917528 WCD917528 WLZ917528 WVV917528 N983064 JJ983064 TF983064 ADB983064 AMX983064 AWT983064 BGP983064 BQL983064 CAH983064 CKD983064 CTZ983064 DDV983064 DNR983064 DXN983064 EHJ983064 ERF983064 FBB983064 FKX983064 FUT983064 GEP983064 GOL983064 GYH983064 HID983064 HRZ983064 IBV983064 ILR983064 IVN983064 JFJ983064 JPF983064 JZB983064 KIX983064 KST983064 LCP983064 LML983064 LWH983064 MGD983064 MPZ983064 MZV983064 NJR983064 NTN983064 ODJ983064 ONF983064 OXB983064 PGX983064 PQT983064 QAP983064 QKL983064 QUH983064 RED983064 RNZ983064 RXV983064 SHR983064 SRN983064 TBJ983064 TLF983064 TVB983064 UEX983064 UOT983064 UYP983064 VIL983064 VSH983064 WCD983064 WLZ983064 WVV983064 P22 JL22 TH22 ADD22 AMZ22 AWV22 BGR22 BQN22 CAJ22 CKF22 CUB22 DDX22 DNT22 DXP22 EHL22 ERH22 FBD22 FKZ22 FUV22 GER22 GON22 GYJ22 HIF22 HSB22 IBX22 ILT22 IVP22 JFL22 JPH22 JZD22 KIZ22 KSV22 LCR22 LMN22 LWJ22 MGF22 MQB22 MZX22 NJT22 NTP22 ODL22 ONH22 OXD22 PGZ22 PQV22 QAR22 QKN22 QUJ22 REF22 ROB22 RXX22 SHT22 SRP22 TBL22 TLH22 TVD22 UEZ22 UOV22 UYR22 VIN22 VSJ22 WCF22 WMB22 WVX22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D40 IZ40 SV40 ACR40 AMN40 AWJ40 BGF40 BQB40 BZX40 CJT40 CTP40 DDL40 DNH40 DXD40 EGZ40 EQV40 FAR40 FKN40 FUJ40 GEF40 GOB40 GXX40 HHT40 HRP40 IBL40 ILH40 IVD40 JEZ40 JOV40 JYR40 KIN40 KSJ40 LCF40 LMB40 LVX40 MFT40 MPP40 MZL40 NJH40 NTD40 OCZ40 OMV40 OWR40 PGN40 PQJ40 QAF40 QKB40 QTX40 RDT40 RNP40 RXL40 SHH40 SRD40 TAZ40 TKV40 TUR40 UEN40 UOJ40 UYF40 VIB40 VRX40 WBT40 WLP40 WVL40 D65577 IZ65577 SV65577 ACR65577 AMN65577 AWJ65577 BGF65577 BQB65577 BZX65577 CJT65577 CTP65577 DDL65577 DNH65577 DXD65577 EGZ65577 EQV65577 FAR65577 FKN65577 FUJ65577 GEF65577 GOB65577 GXX65577 HHT65577 HRP65577 IBL65577 ILH65577 IVD65577 JEZ65577 JOV65577 JYR65577 KIN65577 KSJ65577 LCF65577 LMB65577 LVX65577 MFT65577 MPP65577 MZL65577 NJH65577 NTD65577 OCZ65577 OMV65577 OWR65577 PGN65577 PQJ65577 QAF65577 QKB65577 QTX65577 RDT65577 RNP65577 RXL65577 SHH65577 SRD65577 TAZ65577 TKV65577 TUR65577 UEN65577 UOJ65577 UYF65577 VIB65577 VRX65577 WBT65577 WLP65577 WVL65577 D131113 IZ131113 SV131113 ACR131113 AMN131113 AWJ131113 BGF131113 BQB131113 BZX131113 CJT131113 CTP131113 DDL131113 DNH131113 DXD131113 EGZ131113 EQV131113 FAR131113 FKN131113 FUJ131113 GEF131113 GOB131113 GXX131113 HHT131113 HRP131113 IBL131113 ILH131113 IVD131113 JEZ131113 JOV131113 JYR131113 KIN131113 KSJ131113 LCF131113 LMB131113 LVX131113 MFT131113 MPP131113 MZL131113 NJH131113 NTD131113 OCZ131113 OMV131113 OWR131113 PGN131113 PQJ131113 QAF131113 QKB131113 QTX131113 RDT131113 RNP131113 RXL131113 SHH131113 SRD131113 TAZ131113 TKV131113 TUR131113 UEN131113 UOJ131113 UYF131113 VIB131113 VRX131113 WBT131113 WLP131113 WVL131113 D196649 IZ196649 SV196649 ACR196649 AMN196649 AWJ196649 BGF196649 BQB196649 BZX196649 CJT196649 CTP196649 DDL196649 DNH196649 DXD196649 EGZ196649 EQV196649 FAR196649 FKN196649 FUJ196649 GEF196649 GOB196649 GXX196649 HHT196649 HRP196649 IBL196649 ILH196649 IVD196649 JEZ196649 JOV196649 JYR196649 KIN196649 KSJ196649 LCF196649 LMB196649 LVX196649 MFT196649 MPP196649 MZL196649 NJH196649 NTD196649 OCZ196649 OMV196649 OWR196649 PGN196649 PQJ196649 QAF196649 QKB196649 QTX196649 RDT196649 RNP196649 RXL196649 SHH196649 SRD196649 TAZ196649 TKV196649 TUR196649 UEN196649 UOJ196649 UYF196649 VIB196649 VRX196649 WBT196649 WLP196649 WVL196649 D262185 IZ262185 SV262185 ACR262185 AMN262185 AWJ262185 BGF262185 BQB262185 BZX262185 CJT262185 CTP262185 DDL262185 DNH262185 DXD262185 EGZ262185 EQV262185 FAR262185 FKN262185 FUJ262185 GEF262185 GOB262185 GXX262185 HHT262185 HRP262185 IBL262185 ILH262185 IVD262185 JEZ262185 JOV262185 JYR262185 KIN262185 KSJ262185 LCF262185 LMB262185 LVX262185 MFT262185 MPP262185 MZL262185 NJH262185 NTD262185 OCZ262185 OMV262185 OWR262185 PGN262185 PQJ262185 QAF262185 QKB262185 QTX262185 RDT262185 RNP262185 RXL262185 SHH262185 SRD262185 TAZ262185 TKV262185 TUR262185 UEN262185 UOJ262185 UYF262185 VIB262185 VRX262185 WBT262185 WLP262185 WVL262185 D327721 IZ327721 SV327721 ACR327721 AMN327721 AWJ327721 BGF327721 BQB327721 BZX327721 CJT327721 CTP327721 DDL327721 DNH327721 DXD327721 EGZ327721 EQV327721 FAR327721 FKN327721 FUJ327721 GEF327721 GOB327721 GXX327721 HHT327721 HRP327721 IBL327721 ILH327721 IVD327721 JEZ327721 JOV327721 JYR327721 KIN327721 KSJ327721 LCF327721 LMB327721 LVX327721 MFT327721 MPP327721 MZL327721 NJH327721 NTD327721 OCZ327721 OMV327721 OWR327721 PGN327721 PQJ327721 QAF327721 QKB327721 QTX327721 RDT327721 RNP327721 RXL327721 SHH327721 SRD327721 TAZ327721 TKV327721 TUR327721 UEN327721 UOJ327721 UYF327721 VIB327721 VRX327721 WBT327721 WLP327721 WVL327721 D393257 IZ393257 SV393257 ACR393257 AMN393257 AWJ393257 BGF393257 BQB393257 BZX393257 CJT393257 CTP393257 DDL393257 DNH393257 DXD393257 EGZ393257 EQV393257 FAR393257 FKN393257 FUJ393257 GEF393257 GOB393257 GXX393257 HHT393257 HRP393257 IBL393257 ILH393257 IVD393257 JEZ393257 JOV393257 JYR393257 KIN393257 KSJ393257 LCF393257 LMB393257 LVX393257 MFT393257 MPP393257 MZL393257 NJH393257 NTD393257 OCZ393257 OMV393257 OWR393257 PGN393257 PQJ393257 QAF393257 QKB393257 QTX393257 RDT393257 RNP393257 RXL393257 SHH393257 SRD393257 TAZ393257 TKV393257 TUR393257 UEN393257 UOJ393257 UYF393257 VIB393257 VRX393257 WBT393257 WLP393257 WVL393257 D458793 IZ458793 SV458793 ACR458793 AMN458793 AWJ458793 BGF458793 BQB458793 BZX458793 CJT458793 CTP458793 DDL458793 DNH458793 DXD458793 EGZ458793 EQV458793 FAR458793 FKN458793 FUJ458793 GEF458793 GOB458793 GXX458793 HHT458793 HRP458793 IBL458793 ILH458793 IVD458793 JEZ458793 JOV458793 JYR458793 KIN458793 KSJ458793 LCF458793 LMB458793 LVX458793 MFT458793 MPP458793 MZL458793 NJH458793 NTD458793 OCZ458793 OMV458793 OWR458793 PGN458793 PQJ458793 QAF458793 QKB458793 QTX458793 RDT458793 RNP458793 RXL458793 SHH458793 SRD458793 TAZ458793 TKV458793 TUR458793 UEN458793 UOJ458793 UYF458793 VIB458793 VRX458793 WBT458793 WLP458793 WVL458793 D524329 IZ524329 SV524329 ACR524329 AMN524329 AWJ524329 BGF524329 BQB524329 BZX524329 CJT524329 CTP524329 DDL524329 DNH524329 DXD524329 EGZ524329 EQV524329 FAR524329 FKN524329 FUJ524329 GEF524329 GOB524329 GXX524329 HHT524329 HRP524329 IBL524329 ILH524329 IVD524329 JEZ524329 JOV524329 JYR524329 KIN524329 KSJ524329 LCF524329 LMB524329 LVX524329 MFT524329 MPP524329 MZL524329 NJH524329 NTD524329 OCZ524329 OMV524329 OWR524329 PGN524329 PQJ524329 QAF524329 QKB524329 QTX524329 RDT524329 RNP524329 RXL524329 SHH524329 SRD524329 TAZ524329 TKV524329 TUR524329 UEN524329 UOJ524329 UYF524329 VIB524329 VRX524329 WBT524329 WLP524329 WVL524329 D589865 IZ589865 SV589865 ACR589865 AMN589865 AWJ589865 BGF589865 BQB589865 BZX589865 CJT589865 CTP589865 DDL589865 DNH589865 DXD589865 EGZ589865 EQV589865 FAR589865 FKN589865 FUJ589865 GEF589865 GOB589865 GXX589865 HHT589865 HRP589865 IBL589865 ILH589865 IVD589865 JEZ589865 JOV589865 JYR589865 KIN589865 KSJ589865 LCF589865 LMB589865 LVX589865 MFT589865 MPP589865 MZL589865 NJH589865 NTD589865 OCZ589865 OMV589865 OWR589865 PGN589865 PQJ589865 QAF589865 QKB589865 QTX589865 RDT589865 RNP589865 RXL589865 SHH589865 SRD589865 TAZ589865 TKV589865 TUR589865 UEN589865 UOJ589865 UYF589865 VIB589865 VRX589865 WBT589865 WLP589865 WVL589865 D655401 IZ655401 SV655401 ACR655401 AMN655401 AWJ655401 BGF655401 BQB655401 BZX655401 CJT655401 CTP655401 DDL655401 DNH655401 DXD655401 EGZ655401 EQV655401 FAR655401 FKN655401 FUJ655401 GEF655401 GOB655401 GXX655401 HHT655401 HRP655401 IBL655401 ILH655401 IVD655401 JEZ655401 JOV655401 JYR655401 KIN655401 KSJ655401 LCF655401 LMB655401 LVX655401 MFT655401 MPP655401 MZL655401 NJH655401 NTD655401 OCZ655401 OMV655401 OWR655401 PGN655401 PQJ655401 QAF655401 QKB655401 QTX655401 RDT655401 RNP655401 RXL655401 SHH655401 SRD655401 TAZ655401 TKV655401 TUR655401 UEN655401 UOJ655401 UYF655401 VIB655401 VRX655401 WBT655401 WLP655401 WVL655401 D720937 IZ720937 SV720937 ACR720937 AMN720937 AWJ720937 BGF720937 BQB720937 BZX720937 CJT720937 CTP720937 DDL720937 DNH720937 DXD720937 EGZ720937 EQV720937 FAR720937 FKN720937 FUJ720937 GEF720937 GOB720937 GXX720937 HHT720937 HRP720937 IBL720937 ILH720937 IVD720937 JEZ720937 JOV720937 JYR720937 KIN720937 KSJ720937 LCF720937 LMB720937 LVX720937 MFT720937 MPP720937 MZL720937 NJH720937 NTD720937 OCZ720937 OMV720937 OWR720937 PGN720937 PQJ720937 QAF720937 QKB720937 QTX720937 RDT720937 RNP720937 RXL720937 SHH720937 SRD720937 TAZ720937 TKV720937 TUR720937 UEN720937 UOJ720937 UYF720937 VIB720937 VRX720937 WBT720937 WLP720937 WVL720937 D786473 IZ786473 SV786473 ACR786473 AMN786473 AWJ786473 BGF786473 BQB786473 BZX786473 CJT786473 CTP786473 DDL786473 DNH786473 DXD786473 EGZ786473 EQV786473 FAR786473 FKN786473 FUJ786473 GEF786473 GOB786473 GXX786473 HHT786473 HRP786473 IBL786473 ILH786473 IVD786473 JEZ786473 JOV786473 JYR786473 KIN786473 KSJ786473 LCF786473 LMB786473 LVX786473 MFT786473 MPP786473 MZL786473 NJH786473 NTD786473 OCZ786473 OMV786473 OWR786473 PGN786473 PQJ786473 QAF786473 QKB786473 QTX786473 RDT786473 RNP786473 RXL786473 SHH786473 SRD786473 TAZ786473 TKV786473 TUR786473 UEN786473 UOJ786473 UYF786473 VIB786473 VRX786473 WBT786473 WLP786473 WVL786473 D852009 IZ852009 SV852009 ACR852009 AMN852009 AWJ852009 BGF852009 BQB852009 BZX852009 CJT852009 CTP852009 DDL852009 DNH852009 DXD852009 EGZ852009 EQV852009 FAR852009 FKN852009 FUJ852009 GEF852009 GOB852009 GXX852009 HHT852009 HRP852009 IBL852009 ILH852009 IVD852009 JEZ852009 JOV852009 JYR852009 KIN852009 KSJ852009 LCF852009 LMB852009 LVX852009 MFT852009 MPP852009 MZL852009 NJH852009 NTD852009 OCZ852009 OMV852009 OWR852009 PGN852009 PQJ852009 QAF852009 QKB852009 QTX852009 RDT852009 RNP852009 RXL852009 SHH852009 SRD852009 TAZ852009 TKV852009 TUR852009 UEN852009 UOJ852009 UYF852009 VIB852009 VRX852009 WBT852009 WLP852009 WVL852009 D917545 IZ917545 SV917545 ACR917545 AMN917545 AWJ917545 BGF917545 BQB917545 BZX917545 CJT917545 CTP917545 DDL917545 DNH917545 DXD917545 EGZ917545 EQV917545 FAR917545 FKN917545 FUJ917545 GEF917545 GOB917545 GXX917545 HHT917545 HRP917545 IBL917545 ILH917545 IVD917545 JEZ917545 JOV917545 JYR917545 KIN917545 KSJ917545 LCF917545 LMB917545 LVX917545 MFT917545 MPP917545 MZL917545 NJH917545 NTD917545 OCZ917545 OMV917545 OWR917545 PGN917545 PQJ917545 QAF917545 QKB917545 QTX917545 RDT917545 RNP917545 RXL917545 SHH917545 SRD917545 TAZ917545 TKV917545 TUR917545 UEN917545 UOJ917545 UYF917545 VIB917545 VRX917545 WBT917545 WLP917545 WVL917545 D983081 IZ983081 SV983081 ACR983081 AMN983081 AWJ983081 BGF983081 BQB983081 BZX983081 CJT983081 CTP983081 DDL983081 DNH983081 DXD983081 EGZ983081 EQV983081 FAR983081 FKN983081 FUJ983081 GEF983081 GOB983081 GXX983081 HHT983081 HRP983081 IBL983081 ILH983081 IVD983081 JEZ983081 JOV983081 JYR983081 KIN983081 KSJ983081 LCF983081 LMB983081 LVX983081 MFT983081 MPP983081 MZL983081 NJH983081 NTD983081 OCZ983081 OMV983081 OWR983081 PGN983081 PQJ983081 QAF983081 QKB983081 QTX983081 RDT983081 RNP983081 RXL983081 SHH983081 SRD983081 TAZ983081 TKV983081 TUR983081 UEN983081 UOJ983081 UYF983081 VIB983081 VRX983081 WBT983081 WLP983081 WVL983081 F40 JB40 SX40 ACT40 AMP40 AWL40 BGH40 BQD40 BZZ40 CJV40 CTR40 DDN40 DNJ40 DXF40 EHB40 EQX40 FAT40 FKP40 FUL40 GEH40 GOD40 GXZ40 HHV40 HRR40 IBN40 ILJ40 IVF40 JFB40 JOX40 JYT40 KIP40 KSL40 LCH40 LMD40 LVZ40 MFV40 MPR40 MZN40 NJJ40 NTF40 ODB40 OMX40 OWT40 PGP40 PQL40 QAH40 QKD40 QTZ40 RDV40 RNR40 RXN40 SHJ40 SRF40 TBB40 TKX40 TUT40 UEP40 UOL40 UYH40 VID40 VRZ40 WBV40 WLR40 WVN40 F65577 JB65577 SX65577 ACT65577 AMP65577 AWL65577 BGH65577 BQD65577 BZZ65577 CJV65577 CTR65577 DDN65577 DNJ65577 DXF65577 EHB65577 EQX65577 FAT65577 FKP65577 FUL65577 GEH65577 GOD65577 GXZ65577 HHV65577 HRR65577 IBN65577 ILJ65577 IVF65577 JFB65577 JOX65577 JYT65577 KIP65577 KSL65577 LCH65577 LMD65577 LVZ65577 MFV65577 MPR65577 MZN65577 NJJ65577 NTF65577 ODB65577 OMX65577 OWT65577 PGP65577 PQL65577 QAH65577 QKD65577 QTZ65577 RDV65577 RNR65577 RXN65577 SHJ65577 SRF65577 TBB65577 TKX65577 TUT65577 UEP65577 UOL65577 UYH65577 VID65577 VRZ65577 WBV65577 WLR65577 WVN65577 F131113 JB131113 SX131113 ACT131113 AMP131113 AWL131113 BGH131113 BQD131113 BZZ131113 CJV131113 CTR131113 DDN131113 DNJ131113 DXF131113 EHB131113 EQX131113 FAT131113 FKP131113 FUL131113 GEH131113 GOD131113 GXZ131113 HHV131113 HRR131113 IBN131113 ILJ131113 IVF131113 JFB131113 JOX131113 JYT131113 KIP131113 KSL131113 LCH131113 LMD131113 LVZ131113 MFV131113 MPR131113 MZN131113 NJJ131113 NTF131113 ODB131113 OMX131113 OWT131113 PGP131113 PQL131113 QAH131113 QKD131113 QTZ131113 RDV131113 RNR131113 RXN131113 SHJ131113 SRF131113 TBB131113 TKX131113 TUT131113 UEP131113 UOL131113 UYH131113 VID131113 VRZ131113 WBV131113 WLR131113 WVN131113 F196649 JB196649 SX196649 ACT196649 AMP196649 AWL196649 BGH196649 BQD196649 BZZ196649 CJV196649 CTR196649 DDN196649 DNJ196649 DXF196649 EHB196649 EQX196649 FAT196649 FKP196649 FUL196649 GEH196649 GOD196649 GXZ196649 HHV196649 HRR196649 IBN196649 ILJ196649 IVF196649 JFB196649 JOX196649 JYT196649 KIP196649 KSL196649 LCH196649 LMD196649 LVZ196649 MFV196649 MPR196649 MZN196649 NJJ196649 NTF196649 ODB196649 OMX196649 OWT196649 PGP196649 PQL196649 QAH196649 QKD196649 QTZ196649 RDV196649 RNR196649 RXN196649 SHJ196649 SRF196649 TBB196649 TKX196649 TUT196649 UEP196649 UOL196649 UYH196649 VID196649 VRZ196649 WBV196649 WLR196649 WVN196649 F262185 JB262185 SX262185 ACT262185 AMP262185 AWL262185 BGH262185 BQD262185 BZZ262185 CJV262185 CTR262185 DDN262185 DNJ262185 DXF262185 EHB262185 EQX262185 FAT262185 FKP262185 FUL262185 GEH262185 GOD262185 GXZ262185 HHV262185 HRR262185 IBN262185 ILJ262185 IVF262185 JFB262185 JOX262185 JYT262185 KIP262185 KSL262185 LCH262185 LMD262185 LVZ262185 MFV262185 MPR262185 MZN262185 NJJ262185 NTF262185 ODB262185 OMX262185 OWT262185 PGP262185 PQL262185 QAH262185 QKD262185 QTZ262185 RDV262185 RNR262185 RXN262185 SHJ262185 SRF262185 TBB262185 TKX262185 TUT262185 UEP262185 UOL262185 UYH262185 VID262185 VRZ262185 WBV262185 WLR262185 WVN262185 F327721 JB327721 SX327721 ACT327721 AMP327721 AWL327721 BGH327721 BQD327721 BZZ327721 CJV327721 CTR327721 DDN327721 DNJ327721 DXF327721 EHB327721 EQX327721 FAT327721 FKP327721 FUL327721 GEH327721 GOD327721 GXZ327721 HHV327721 HRR327721 IBN327721 ILJ327721 IVF327721 JFB327721 JOX327721 JYT327721 KIP327721 KSL327721 LCH327721 LMD327721 LVZ327721 MFV327721 MPR327721 MZN327721 NJJ327721 NTF327721 ODB327721 OMX327721 OWT327721 PGP327721 PQL327721 QAH327721 QKD327721 QTZ327721 RDV327721 RNR327721 RXN327721 SHJ327721 SRF327721 TBB327721 TKX327721 TUT327721 UEP327721 UOL327721 UYH327721 VID327721 VRZ327721 WBV327721 WLR327721 WVN327721 F393257 JB393257 SX393257 ACT393257 AMP393257 AWL393257 BGH393257 BQD393257 BZZ393257 CJV393257 CTR393257 DDN393257 DNJ393257 DXF393257 EHB393257 EQX393257 FAT393257 FKP393257 FUL393257 GEH393257 GOD393257 GXZ393257 HHV393257 HRR393257 IBN393257 ILJ393257 IVF393257 JFB393257 JOX393257 JYT393257 KIP393257 KSL393257 LCH393257 LMD393257 LVZ393257 MFV393257 MPR393257 MZN393257 NJJ393257 NTF393257 ODB393257 OMX393257 OWT393257 PGP393257 PQL393257 QAH393257 QKD393257 QTZ393257 RDV393257 RNR393257 RXN393257 SHJ393257 SRF393257 TBB393257 TKX393257 TUT393257 UEP393257 UOL393257 UYH393257 VID393257 VRZ393257 WBV393257 WLR393257 WVN393257 F458793 JB458793 SX458793 ACT458793 AMP458793 AWL458793 BGH458793 BQD458793 BZZ458793 CJV458793 CTR458793 DDN458793 DNJ458793 DXF458793 EHB458793 EQX458793 FAT458793 FKP458793 FUL458793 GEH458793 GOD458793 GXZ458793 HHV458793 HRR458793 IBN458793 ILJ458793 IVF458793 JFB458793 JOX458793 JYT458793 KIP458793 KSL458793 LCH458793 LMD458793 LVZ458793 MFV458793 MPR458793 MZN458793 NJJ458793 NTF458793 ODB458793 OMX458793 OWT458793 PGP458793 PQL458793 QAH458793 QKD458793 QTZ458793 RDV458793 RNR458793 RXN458793 SHJ458793 SRF458793 TBB458793 TKX458793 TUT458793 UEP458793 UOL458793 UYH458793 VID458793 VRZ458793 WBV458793 WLR458793 WVN458793 F524329 JB524329 SX524329 ACT524329 AMP524329 AWL524329 BGH524329 BQD524329 BZZ524329 CJV524329 CTR524329 DDN524329 DNJ524329 DXF524329 EHB524329 EQX524329 FAT524329 FKP524329 FUL524329 GEH524329 GOD524329 GXZ524329 HHV524329 HRR524329 IBN524329 ILJ524329 IVF524329 JFB524329 JOX524329 JYT524329 KIP524329 KSL524329 LCH524329 LMD524329 LVZ524329 MFV524329 MPR524329 MZN524329 NJJ524329 NTF524329 ODB524329 OMX524329 OWT524329 PGP524329 PQL524329 QAH524329 QKD524329 QTZ524329 RDV524329 RNR524329 RXN524329 SHJ524329 SRF524329 TBB524329 TKX524329 TUT524329 UEP524329 UOL524329 UYH524329 VID524329 VRZ524329 WBV524329 WLR524329 WVN524329 F589865 JB589865 SX589865 ACT589865 AMP589865 AWL589865 BGH589865 BQD589865 BZZ589865 CJV589865 CTR589865 DDN589865 DNJ589865 DXF589865 EHB589865 EQX589865 FAT589865 FKP589865 FUL589865 GEH589865 GOD589865 GXZ589865 HHV589865 HRR589865 IBN589865 ILJ589865 IVF589865 JFB589865 JOX589865 JYT589865 KIP589865 KSL589865 LCH589865 LMD589865 LVZ589865 MFV589865 MPR589865 MZN589865 NJJ589865 NTF589865 ODB589865 OMX589865 OWT589865 PGP589865 PQL589865 QAH589865 QKD589865 QTZ589865 RDV589865 RNR589865 RXN589865 SHJ589865 SRF589865 TBB589865 TKX589865 TUT589865 UEP589865 UOL589865 UYH589865 VID589865 VRZ589865 WBV589865 WLR589865 WVN589865 F655401 JB655401 SX655401 ACT655401 AMP655401 AWL655401 BGH655401 BQD655401 BZZ655401 CJV655401 CTR655401 DDN655401 DNJ655401 DXF655401 EHB655401 EQX655401 FAT655401 FKP655401 FUL655401 GEH655401 GOD655401 GXZ655401 HHV655401 HRR655401 IBN655401 ILJ655401 IVF655401 JFB655401 JOX655401 JYT655401 KIP655401 KSL655401 LCH655401 LMD655401 LVZ655401 MFV655401 MPR655401 MZN655401 NJJ655401 NTF655401 ODB655401 OMX655401 OWT655401 PGP655401 PQL655401 QAH655401 QKD655401 QTZ655401 RDV655401 RNR655401 RXN655401 SHJ655401 SRF655401 TBB655401 TKX655401 TUT655401 UEP655401 UOL655401 UYH655401 VID655401 VRZ655401 WBV655401 WLR655401 WVN655401 F720937 JB720937 SX720937 ACT720937 AMP720937 AWL720937 BGH720937 BQD720937 BZZ720937 CJV720937 CTR720937 DDN720937 DNJ720937 DXF720937 EHB720937 EQX720937 FAT720937 FKP720937 FUL720937 GEH720937 GOD720937 GXZ720937 HHV720937 HRR720937 IBN720937 ILJ720937 IVF720937 JFB720937 JOX720937 JYT720937 KIP720937 KSL720937 LCH720937 LMD720937 LVZ720937 MFV720937 MPR720937 MZN720937 NJJ720937 NTF720937 ODB720937 OMX720937 OWT720937 PGP720937 PQL720937 QAH720937 QKD720937 QTZ720937 RDV720937 RNR720937 RXN720937 SHJ720937 SRF720937 TBB720937 TKX720937 TUT720937 UEP720937 UOL720937 UYH720937 VID720937 VRZ720937 WBV720937 WLR720937 WVN720937 F786473 JB786473 SX786473 ACT786473 AMP786473 AWL786473 BGH786473 BQD786473 BZZ786473 CJV786473 CTR786473 DDN786473 DNJ786473 DXF786473 EHB786473 EQX786473 FAT786473 FKP786473 FUL786473 GEH786473 GOD786473 GXZ786473 HHV786473 HRR786473 IBN786473 ILJ786473 IVF786473 JFB786473 JOX786473 JYT786473 KIP786473 KSL786473 LCH786473 LMD786473 LVZ786473 MFV786473 MPR786473 MZN786473 NJJ786473 NTF786473 ODB786473 OMX786473 OWT786473 PGP786473 PQL786473 QAH786473 QKD786473 QTZ786473 RDV786473 RNR786473 RXN786473 SHJ786473 SRF786473 TBB786473 TKX786473 TUT786473 UEP786473 UOL786473 UYH786473 VID786473 VRZ786473 WBV786473 WLR786473 WVN786473 F852009 JB852009 SX852009 ACT852009 AMP852009 AWL852009 BGH852009 BQD852009 BZZ852009 CJV852009 CTR852009 DDN852009 DNJ852009 DXF852009 EHB852009 EQX852009 FAT852009 FKP852009 FUL852009 GEH852009 GOD852009 GXZ852009 HHV852009 HRR852009 IBN852009 ILJ852009 IVF852009 JFB852009 JOX852009 JYT852009 KIP852009 KSL852009 LCH852009 LMD852009 LVZ852009 MFV852009 MPR852009 MZN852009 NJJ852009 NTF852009 ODB852009 OMX852009 OWT852009 PGP852009 PQL852009 QAH852009 QKD852009 QTZ852009 RDV852009 RNR852009 RXN852009 SHJ852009 SRF852009 TBB852009 TKX852009 TUT852009 UEP852009 UOL852009 UYH852009 VID852009 VRZ852009 WBV852009 WLR852009 WVN852009 F917545 JB917545 SX917545 ACT917545 AMP917545 AWL917545 BGH917545 BQD917545 BZZ917545 CJV917545 CTR917545 DDN917545 DNJ917545 DXF917545 EHB917545 EQX917545 FAT917545 FKP917545 FUL917545 GEH917545 GOD917545 GXZ917545 HHV917545 HRR917545 IBN917545 ILJ917545 IVF917545 JFB917545 JOX917545 JYT917545 KIP917545 KSL917545 LCH917545 LMD917545 LVZ917545 MFV917545 MPR917545 MZN917545 NJJ917545 NTF917545 ODB917545 OMX917545 OWT917545 PGP917545 PQL917545 QAH917545 QKD917545 QTZ917545 RDV917545 RNR917545 RXN917545 SHJ917545 SRF917545 TBB917545 TKX917545 TUT917545 UEP917545 UOL917545 UYH917545 VID917545 VRZ917545 WBV917545 WLR917545 WVN917545 F983081 JB983081 SX983081 ACT983081 AMP983081 AWL983081 BGH983081 BQD983081 BZZ983081 CJV983081 CTR983081 DDN983081 DNJ983081 DXF983081 EHB983081 EQX983081 FAT983081 FKP983081 FUL983081 GEH983081 GOD983081 GXZ983081 HHV983081 HRR983081 IBN983081 ILJ983081 IVF983081 JFB983081 JOX983081 JYT983081 KIP983081 KSL983081 LCH983081 LMD983081 LVZ983081 MFV983081 MPR983081 MZN983081 NJJ983081 NTF983081 ODB983081 OMX983081 OWT983081 PGP983081 PQL983081 QAH983081 QKD983081 QTZ983081 RDV983081 RNR983081 RXN983081 SHJ983081 SRF983081 TBB983081 TKX983081 TUT983081 UEP983081 UOL983081 UYH983081 VID983081 VRZ983081 WBV983081 WLR983081 WVN983081 H40 JD40 SZ40 ACV40 AMR40 AWN40 BGJ40 BQF40 CAB40 CJX40 CTT40 DDP40 DNL40 DXH40 EHD40 EQZ40 FAV40 FKR40 FUN40 GEJ40 GOF40 GYB40 HHX40 HRT40 IBP40 ILL40 IVH40 JFD40 JOZ40 JYV40 KIR40 KSN40 LCJ40 LMF40 LWB40 MFX40 MPT40 MZP40 NJL40 NTH40 ODD40 OMZ40 OWV40 PGR40 PQN40 QAJ40 QKF40 QUB40 RDX40 RNT40 RXP40 SHL40 SRH40 TBD40 TKZ40 TUV40 UER40 UON40 UYJ40 VIF40 VSB40 WBX40 WLT40 WVP40 H65577 JD65577 SZ65577 ACV65577 AMR65577 AWN65577 BGJ65577 BQF65577 CAB65577 CJX65577 CTT65577 DDP65577 DNL65577 DXH65577 EHD65577 EQZ65577 FAV65577 FKR65577 FUN65577 GEJ65577 GOF65577 GYB65577 HHX65577 HRT65577 IBP65577 ILL65577 IVH65577 JFD65577 JOZ65577 JYV65577 KIR65577 KSN65577 LCJ65577 LMF65577 LWB65577 MFX65577 MPT65577 MZP65577 NJL65577 NTH65577 ODD65577 OMZ65577 OWV65577 PGR65577 PQN65577 QAJ65577 QKF65577 QUB65577 RDX65577 RNT65577 RXP65577 SHL65577 SRH65577 TBD65577 TKZ65577 TUV65577 UER65577 UON65577 UYJ65577 VIF65577 VSB65577 WBX65577 WLT65577 WVP65577 H131113 JD131113 SZ131113 ACV131113 AMR131113 AWN131113 BGJ131113 BQF131113 CAB131113 CJX131113 CTT131113 DDP131113 DNL131113 DXH131113 EHD131113 EQZ131113 FAV131113 FKR131113 FUN131113 GEJ131113 GOF131113 GYB131113 HHX131113 HRT131113 IBP131113 ILL131113 IVH131113 JFD131113 JOZ131113 JYV131113 KIR131113 KSN131113 LCJ131113 LMF131113 LWB131113 MFX131113 MPT131113 MZP131113 NJL131113 NTH131113 ODD131113 OMZ131113 OWV131113 PGR131113 PQN131113 QAJ131113 QKF131113 QUB131113 RDX131113 RNT131113 RXP131113 SHL131113 SRH131113 TBD131113 TKZ131113 TUV131113 UER131113 UON131113 UYJ131113 VIF131113 VSB131113 WBX131113 WLT131113 WVP131113 H196649 JD196649 SZ196649 ACV196649 AMR196649 AWN196649 BGJ196649 BQF196649 CAB196649 CJX196649 CTT196649 DDP196649 DNL196649 DXH196649 EHD196649 EQZ196649 FAV196649 FKR196649 FUN196649 GEJ196649 GOF196649 GYB196649 HHX196649 HRT196649 IBP196649 ILL196649 IVH196649 JFD196649 JOZ196649 JYV196649 KIR196649 KSN196649 LCJ196649 LMF196649 LWB196649 MFX196649 MPT196649 MZP196649 NJL196649 NTH196649 ODD196649 OMZ196649 OWV196649 PGR196649 PQN196649 QAJ196649 QKF196649 QUB196649 RDX196649 RNT196649 RXP196649 SHL196649 SRH196649 TBD196649 TKZ196649 TUV196649 UER196649 UON196649 UYJ196649 VIF196649 VSB196649 WBX196649 WLT196649 WVP196649 H262185 JD262185 SZ262185 ACV262185 AMR262185 AWN262185 BGJ262185 BQF262185 CAB262185 CJX262185 CTT262185 DDP262185 DNL262185 DXH262185 EHD262185 EQZ262185 FAV262185 FKR262185 FUN262185 GEJ262185 GOF262185 GYB262185 HHX262185 HRT262185 IBP262185 ILL262185 IVH262185 JFD262185 JOZ262185 JYV262185 KIR262185 KSN262185 LCJ262185 LMF262185 LWB262185 MFX262185 MPT262185 MZP262185 NJL262185 NTH262185 ODD262185 OMZ262185 OWV262185 PGR262185 PQN262185 QAJ262185 QKF262185 QUB262185 RDX262185 RNT262185 RXP262185 SHL262185 SRH262185 TBD262185 TKZ262185 TUV262185 UER262185 UON262185 UYJ262185 VIF262185 VSB262185 WBX262185 WLT262185 WVP262185 H327721 JD327721 SZ327721 ACV327721 AMR327721 AWN327721 BGJ327721 BQF327721 CAB327721 CJX327721 CTT327721 DDP327721 DNL327721 DXH327721 EHD327721 EQZ327721 FAV327721 FKR327721 FUN327721 GEJ327721 GOF327721 GYB327721 HHX327721 HRT327721 IBP327721 ILL327721 IVH327721 JFD327721 JOZ327721 JYV327721 KIR327721 KSN327721 LCJ327721 LMF327721 LWB327721 MFX327721 MPT327721 MZP327721 NJL327721 NTH327721 ODD327721 OMZ327721 OWV327721 PGR327721 PQN327721 QAJ327721 QKF327721 QUB327721 RDX327721 RNT327721 RXP327721 SHL327721 SRH327721 TBD327721 TKZ327721 TUV327721 UER327721 UON327721 UYJ327721 VIF327721 VSB327721 WBX327721 WLT327721 WVP327721 H393257 JD393257 SZ393257 ACV393257 AMR393257 AWN393257 BGJ393257 BQF393257 CAB393257 CJX393257 CTT393257 DDP393257 DNL393257 DXH393257 EHD393257 EQZ393257 FAV393257 FKR393257 FUN393257 GEJ393257 GOF393257 GYB393257 HHX393257 HRT393257 IBP393257 ILL393257 IVH393257 JFD393257 JOZ393257 JYV393257 KIR393257 KSN393257 LCJ393257 LMF393257 LWB393257 MFX393257 MPT393257 MZP393257 NJL393257 NTH393257 ODD393257 OMZ393257 OWV393257 PGR393257 PQN393257 QAJ393257 QKF393257 QUB393257 RDX393257 RNT393257 RXP393257 SHL393257 SRH393257 TBD393257 TKZ393257 TUV393257 UER393257 UON393257 UYJ393257 VIF393257 VSB393257 WBX393257 WLT393257 WVP393257 H458793 JD458793 SZ458793 ACV458793 AMR458793 AWN458793 BGJ458793 BQF458793 CAB458793 CJX458793 CTT458793 DDP458793 DNL458793 DXH458793 EHD458793 EQZ458793 FAV458793 FKR458793 FUN458793 GEJ458793 GOF458793 GYB458793 HHX458793 HRT458793 IBP458793 ILL458793 IVH458793 JFD458793 JOZ458793 JYV458793 KIR458793 KSN458793 LCJ458793 LMF458793 LWB458793 MFX458793 MPT458793 MZP458793 NJL458793 NTH458793 ODD458793 OMZ458793 OWV458793 PGR458793 PQN458793 QAJ458793 QKF458793 QUB458793 RDX458793 RNT458793 RXP458793 SHL458793 SRH458793 TBD458793 TKZ458793 TUV458793 UER458793 UON458793 UYJ458793 VIF458793 VSB458793 WBX458793 WLT458793 WVP458793 H524329 JD524329 SZ524329 ACV524329 AMR524329 AWN524329 BGJ524329 BQF524329 CAB524329 CJX524329 CTT524329 DDP524329 DNL524329 DXH524329 EHD524329 EQZ524329 FAV524329 FKR524329 FUN524329 GEJ524329 GOF524329 GYB524329 HHX524329 HRT524329 IBP524329 ILL524329 IVH524329 JFD524329 JOZ524329 JYV524329 KIR524329 KSN524329 LCJ524329 LMF524329 LWB524329 MFX524329 MPT524329 MZP524329 NJL524329 NTH524329 ODD524329 OMZ524329 OWV524329 PGR524329 PQN524329 QAJ524329 QKF524329 QUB524329 RDX524329 RNT524329 RXP524329 SHL524329 SRH524329 TBD524329 TKZ524329 TUV524329 UER524329 UON524329 UYJ524329 VIF524329 VSB524329 WBX524329 WLT524329 WVP524329 H589865 JD589865 SZ589865 ACV589865 AMR589865 AWN589865 BGJ589865 BQF589865 CAB589865 CJX589865 CTT589865 DDP589865 DNL589865 DXH589865 EHD589865 EQZ589865 FAV589865 FKR589865 FUN589865 GEJ589865 GOF589865 GYB589865 HHX589865 HRT589865 IBP589865 ILL589865 IVH589865 JFD589865 JOZ589865 JYV589865 KIR589865 KSN589865 LCJ589865 LMF589865 LWB589865 MFX589865 MPT589865 MZP589865 NJL589865 NTH589865 ODD589865 OMZ589865 OWV589865 PGR589865 PQN589865 QAJ589865 QKF589865 QUB589865 RDX589865 RNT589865 RXP589865 SHL589865 SRH589865 TBD589865 TKZ589865 TUV589865 UER589865 UON589865 UYJ589865 VIF589865 VSB589865 WBX589865 WLT589865 WVP589865 H655401 JD655401 SZ655401 ACV655401 AMR655401 AWN655401 BGJ655401 BQF655401 CAB655401 CJX655401 CTT655401 DDP655401 DNL655401 DXH655401 EHD655401 EQZ655401 FAV655401 FKR655401 FUN655401 GEJ655401 GOF655401 GYB655401 HHX655401 HRT655401 IBP655401 ILL655401 IVH655401 JFD655401 JOZ655401 JYV655401 KIR655401 KSN655401 LCJ655401 LMF655401 LWB655401 MFX655401 MPT655401 MZP655401 NJL655401 NTH655401 ODD655401 OMZ655401 OWV655401 PGR655401 PQN655401 QAJ655401 QKF655401 QUB655401 RDX655401 RNT655401 RXP655401 SHL655401 SRH655401 TBD655401 TKZ655401 TUV655401 UER655401 UON655401 UYJ655401 VIF655401 VSB655401 WBX655401 WLT655401 WVP655401 H720937 JD720937 SZ720937 ACV720937 AMR720937 AWN720937 BGJ720937 BQF720937 CAB720937 CJX720937 CTT720937 DDP720937 DNL720937 DXH720937 EHD720937 EQZ720937 FAV720937 FKR720937 FUN720937 GEJ720937 GOF720937 GYB720937 HHX720937 HRT720937 IBP720937 ILL720937 IVH720937 JFD720937 JOZ720937 JYV720937 KIR720937 KSN720937 LCJ720937 LMF720937 LWB720937 MFX720937 MPT720937 MZP720937 NJL720937 NTH720937 ODD720937 OMZ720937 OWV720937 PGR720937 PQN720937 QAJ720937 QKF720937 QUB720937 RDX720937 RNT720937 RXP720937 SHL720937 SRH720937 TBD720937 TKZ720937 TUV720937 UER720937 UON720937 UYJ720937 VIF720937 VSB720937 WBX720937 WLT720937 WVP720937 H786473 JD786473 SZ786473 ACV786473 AMR786473 AWN786473 BGJ786473 BQF786473 CAB786473 CJX786473 CTT786473 DDP786473 DNL786473 DXH786473 EHD786473 EQZ786473 FAV786473 FKR786473 FUN786473 GEJ786473 GOF786473 GYB786473 HHX786473 HRT786473 IBP786473 ILL786473 IVH786473 JFD786473 JOZ786473 JYV786473 KIR786473 KSN786473 LCJ786473 LMF786473 LWB786473 MFX786473 MPT786473 MZP786473 NJL786473 NTH786473 ODD786473 OMZ786473 OWV786473 PGR786473 PQN786473 QAJ786473 QKF786473 QUB786473 RDX786473 RNT786473 RXP786473 SHL786473 SRH786473 TBD786473 TKZ786473 TUV786473 UER786473 UON786473 UYJ786473 VIF786473 VSB786473 WBX786473 WLT786473 WVP786473 H852009 JD852009 SZ852009 ACV852009 AMR852009 AWN852009 BGJ852009 BQF852009 CAB852009 CJX852009 CTT852009 DDP852009 DNL852009 DXH852009 EHD852009 EQZ852009 FAV852009 FKR852009 FUN852009 GEJ852009 GOF852009 GYB852009 HHX852009 HRT852009 IBP852009 ILL852009 IVH852009 JFD852009 JOZ852009 JYV852009 KIR852009 KSN852009 LCJ852009 LMF852009 LWB852009 MFX852009 MPT852009 MZP852009 NJL852009 NTH852009 ODD852009 OMZ852009 OWV852009 PGR852009 PQN852009 QAJ852009 QKF852009 QUB852009 RDX852009 RNT852009 RXP852009 SHL852009 SRH852009 TBD852009 TKZ852009 TUV852009 UER852009 UON852009 UYJ852009 VIF852009 VSB852009 WBX852009 WLT852009 WVP852009 H917545 JD917545 SZ917545 ACV917545 AMR917545 AWN917545 BGJ917545 BQF917545 CAB917545 CJX917545 CTT917545 DDP917545 DNL917545 DXH917545 EHD917545 EQZ917545 FAV917545 FKR917545 FUN917545 GEJ917545 GOF917545 GYB917545 HHX917545 HRT917545 IBP917545 ILL917545 IVH917545 JFD917545 JOZ917545 JYV917545 KIR917545 KSN917545 LCJ917545 LMF917545 LWB917545 MFX917545 MPT917545 MZP917545 NJL917545 NTH917545 ODD917545 OMZ917545 OWV917545 PGR917545 PQN917545 QAJ917545 QKF917545 QUB917545 RDX917545 RNT917545 RXP917545 SHL917545 SRH917545 TBD917545 TKZ917545 TUV917545 UER917545 UON917545 UYJ917545 VIF917545 VSB917545 WBX917545 WLT917545 WVP917545 H983081 JD983081 SZ983081 ACV983081 AMR983081 AWN983081 BGJ983081 BQF983081 CAB983081 CJX983081 CTT983081 DDP983081 DNL983081 DXH983081 EHD983081 EQZ983081 FAV983081 FKR983081 FUN983081 GEJ983081 GOF983081 GYB983081 HHX983081 HRT983081 IBP983081 ILL983081 IVH983081 JFD983081 JOZ983081 JYV983081 KIR983081 KSN983081 LCJ983081 LMF983081 LWB983081 MFX983081 MPT983081 MZP983081 NJL983081 NTH983081 ODD983081 OMZ983081 OWV983081 PGR983081 PQN983081 QAJ983081 QKF983081 QUB983081 RDX983081 RNT983081 RXP983081 SHL983081 SRH983081 TBD983081 TKZ983081 TUV983081 UER983081 UON983081 UYJ983081 VIF983081 VSB983081 WBX983081 WLT983081 WVP983081 J40 JF40 TB40 ACX40 AMT40 AWP40 BGL40 BQH40 CAD40 CJZ40 CTV40 DDR40 DNN40 DXJ40 EHF40 ERB40 FAX40 FKT40 FUP40 GEL40 GOH40 GYD40 HHZ40 HRV40 IBR40 ILN40 IVJ40 JFF40 JPB40 JYX40 KIT40 KSP40 LCL40 LMH40 LWD40 MFZ40 MPV40 MZR40 NJN40 NTJ40 ODF40 ONB40 OWX40 PGT40 PQP40 QAL40 QKH40 QUD40 RDZ40 RNV40 RXR40 SHN40 SRJ40 TBF40 TLB40 TUX40 UET40 UOP40 UYL40 VIH40 VSD40 WBZ40 WLV40 WVR40 J65577 JF65577 TB65577 ACX65577 AMT65577 AWP65577 BGL65577 BQH65577 CAD65577 CJZ65577 CTV65577 DDR65577 DNN65577 DXJ65577 EHF65577 ERB65577 FAX65577 FKT65577 FUP65577 GEL65577 GOH65577 GYD65577 HHZ65577 HRV65577 IBR65577 ILN65577 IVJ65577 JFF65577 JPB65577 JYX65577 KIT65577 KSP65577 LCL65577 LMH65577 LWD65577 MFZ65577 MPV65577 MZR65577 NJN65577 NTJ65577 ODF65577 ONB65577 OWX65577 PGT65577 PQP65577 QAL65577 QKH65577 QUD65577 RDZ65577 RNV65577 RXR65577 SHN65577 SRJ65577 TBF65577 TLB65577 TUX65577 UET65577 UOP65577 UYL65577 VIH65577 VSD65577 WBZ65577 WLV65577 WVR65577 J131113 JF131113 TB131113 ACX131113 AMT131113 AWP131113 BGL131113 BQH131113 CAD131113 CJZ131113 CTV131113 DDR131113 DNN131113 DXJ131113 EHF131113 ERB131113 FAX131113 FKT131113 FUP131113 GEL131113 GOH131113 GYD131113 HHZ131113 HRV131113 IBR131113 ILN131113 IVJ131113 JFF131113 JPB131113 JYX131113 KIT131113 KSP131113 LCL131113 LMH131113 LWD131113 MFZ131113 MPV131113 MZR131113 NJN131113 NTJ131113 ODF131113 ONB131113 OWX131113 PGT131113 PQP131113 QAL131113 QKH131113 QUD131113 RDZ131113 RNV131113 RXR131113 SHN131113 SRJ131113 TBF131113 TLB131113 TUX131113 UET131113 UOP131113 UYL131113 VIH131113 VSD131113 WBZ131113 WLV131113 WVR131113 J196649 JF196649 TB196649 ACX196649 AMT196649 AWP196649 BGL196649 BQH196649 CAD196649 CJZ196649 CTV196649 DDR196649 DNN196649 DXJ196649 EHF196649 ERB196649 FAX196649 FKT196649 FUP196649 GEL196649 GOH196649 GYD196649 HHZ196649 HRV196649 IBR196649 ILN196649 IVJ196649 JFF196649 JPB196649 JYX196649 KIT196649 KSP196649 LCL196649 LMH196649 LWD196649 MFZ196649 MPV196649 MZR196649 NJN196649 NTJ196649 ODF196649 ONB196649 OWX196649 PGT196649 PQP196649 QAL196649 QKH196649 QUD196649 RDZ196649 RNV196649 RXR196649 SHN196649 SRJ196649 TBF196649 TLB196649 TUX196649 UET196649 UOP196649 UYL196649 VIH196649 VSD196649 WBZ196649 WLV196649 WVR196649 J262185 JF262185 TB262185 ACX262185 AMT262185 AWP262185 BGL262185 BQH262185 CAD262185 CJZ262185 CTV262185 DDR262185 DNN262185 DXJ262185 EHF262185 ERB262185 FAX262185 FKT262185 FUP262185 GEL262185 GOH262185 GYD262185 HHZ262185 HRV262185 IBR262185 ILN262185 IVJ262185 JFF262185 JPB262185 JYX262185 KIT262185 KSP262185 LCL262185 LMH262185 LWD262185 MFZ262185 MPV262185 MZR262185 NJN262185 NTJ262185 ODF262185 ONB262185 OWX262185 PGT262185 PQP262185 QAL262185 QKH262185 QUD262185 RDZ262185 RNV262185 RXR262185 SHN262185 SRJ262185 TBF262185 TLB262185 TUX262185 UET262185 UOP262185 UYL262185 VIH262185 VSD262185 WBZ262185 WLV262185 WVR262185 J327721 JF327721 TB327721 ACX327721 AMT327721 AWP327721 BGL327721 BQH327721 CAD327721 CJZ327721 CTV327721 DDR327721 DNN327721 DXJ327721 EHF327721 ERB327721 FAX327721 FKT327721 FUP327721 GEL327721 GOH327721 GYD327721 HHZ327721 HRV327721 IBR327721 ILN327721 IVJ327721 JFF327721 JPB327721 JYX327721 KIT327721 KSP327721 LCL327721 LMH327721 LWD327721 MFZ327721 MPV327721 MZR327721 NJN327721 NTJ327721 ODF327721 ONB327721 OWX327721 PGT327721 PQP327721 QAL327721 QKH327721 QUD327721 RDZ327721 RNV327721 RXR327721 SHN327721 SRJ327721 TBF327721 TLB327721 TUX327721 UET327721 UOP327721 UYL327721 VIH327721 VSD327721 WBZ327721 WLV327721 WVR327721 J393257 JF393257 TB393257 ACX393257 AMT393257 AWP393257 BGL393257 BQH393257 CAD393257 CJZ393257 CTV393257 DDR393257 DNN393257 DXJ393257 EHF393257 ERB393257 FAX393257 FKT393257 FUP393257 GEL393257 GOH393257 GYD393257 HHZ393257 HRV393257 IBR393257 ILN393257 IVJ393257 JFF393257 JPB393257 JYX393257 KIT393257 KSP393257 LCL393257 LMH393257 LWD393257 MFZ393257 MPV393257 MZR393257 NJN393257 NTJ393257 ODF393257 ONB393257 OWX393257 PGT393257 PQP393257 QAL393257 QKH393257 QUD393257 RDZ393257 RNV393257 RXR393257 SHN393257 SRJ393257 TBF393257 TLB393257 TUX393257 UET393257 UOP393257 UYL393257 VIH393257 VSD393257 WBZ393257 WLV393257 WVR393257 J458793 JF458793 TB458793 ACX458793 AMT458793 AWP458793 BGL458793 BQH458793 CAD458793 CJZ458793 CTV458793 DDR458793 DNN458793 DXJ458793 EHF458793 ERB458793 FAX458793 FKT458793 FUP458793 GEL458793 GOH458793 GYD458793 HHZ458793 HRV458793 IBR458793 ILN458793 IVJ458793 JFF458793 JPB458793 JYX458793 KIT458793 KSP458793 LCL458793 LMH458793 LWD458793 MFZ458793 MPV458793 MZR458793 NJN458793 NTJ458793 ODF458793 ONB458793 OWX458793 PGT458793 PQP458793 QAL458793 QKH458793 QUD458793 RDZ458793 RNV458793 RXR458793 SHN458793 SRJ458793 TBF458793 TLB458793 TUX458793 UET458793 UOP458793 UYL458793 VIH458793 VSD458793 WBZ458793 WLV458793 WVR458793 J524329 JF524329 TB524329 ACX524329 AMT524329 AWP524329 BGL524329 BQH524329 CAD524329 CJZ524329 CTV524329 DDR524329 DNN524329 DXJ524329 EHF524329 ERB524329 FAX524329 FKT524329 FUP524329 GEL524329 GOH524329 GYD524329 HHZ524329 HRV524329 IBR524329 ILN524329 IVJ524329 JFF524329 JPB524329 JYX524329 KIT524329 KSP524329 LCL524329 LMH524329 LWD524329 MFZ524329 MPV524329 MZR524329 NJN524329 NTJ524329 ODF524329 ONB524329 OWX524329 PGT524329 PQP524329 QAL524329 QKH524329 QUD524329 RDZ524329 RNV524329 RXR524329 SHN524329 SRJ524329 TBF524329 TLB524329 TUX524329 UET524329 UOP524329 UYL524329 VIH524329 VSD524329 WBZ524329 WLV524329 WVR524329 J589865 JF589865 TB589865 ACX589865 AMT589865 AWP589865 BGL589865 BQH589865 CAD589865 CJZ589865 CTV589865 DDR589865 DNN589865 DXJ589865 EHF589865 ERB589865 FAX589865 FKT589865 FUP589865 GEL589865 GOH589865 GYD589865 HHZ589865 HRV589865 IBR589865 ILN589865 IVJ589865 JFF589865 JPB589865 JYX589865 KIT589865 KSP589865 LCL589865 LMH589865 LWD589865 MFZ589865 MPV589865 MZR589865 NJN589865 NTJ589865 ODF589865 ONB589865 OWX589865 PGT589865 PQP589865 QAL589865 QKH589865 QUD589865 RDZ589865 RNV589865 RXR589865 SHN589865 SRJ589865 TBF589865 TLB589865 TUX589865 UET589865 UOP589865 UYL589865 VIH589865 VSD589865 WBZ589865 WLV589865 WVR589865 J655401 JF655401 TB655401 ACX655401 AMT655401 AWP655401 BGL655401 BQH655401 CAD655401 CJZ655401 CTV655401 DDR655401 DNN655401 DXJ655401 EHF655401 ERB655401 FAX655401 FKT655401 FUP655401 GEL655401 GOH655401 GYD655401 HHZ655401 HRV655401 IBR655401 ILN655401 IVJ655401 JFF655401 JPB655401 JYX655401 KIT655401 KSP655401 LCL655401 LMH655401 LWD655401 MFZ655401 MPV655401 MZR655401 NJN655401 NTJ655401 ODF655401 ONB655401 OWX655401 PGT655401 PQP655401 QAL655401 QKH655401 QUD655401 RDZ655401 RNV655401 RXR655401 SHN655401 SRJ655401 TBF655401 TLB655401 TUX655401 UET655401 UOP655401 UYL655401 VIH655401 VSD655401 WBZ655401 WLV655401 WVR655401 J720937 JF720937 TB720937 ACX720937 AMT720937 AWP720937 BGL720937 BQH720937 CAD720937 CJZ720937 CTV720937 DDR720937 DNN720937 DXJ720937 EHF720937 ERB720937 FAX720937 FKT720937 FUP720937 GEL720937 GOH720937 GYD720937 HHZ720937 HRV720937 IBR720937 ILN720937 IVJ720937 JFF720937 JPB720937 JYX720937 KIT720937 KSP720937 LCL720937 LMH720937 LWD720937 MFZ720937 MPV720937 MZR720937 NJN720937 NTJ720937 ODF720937 ONB720937 OWX720937 PGT720937 PQP720937 QAL720937 QKH720937 QUD720937 RDZ720937 RNV720937 RXR720937 SHN720937 SRJ720937 TBF720937 TLB720937 TUX720937 UET720937 UOP720937 UYL720937 VIH720937 VSD720937 WBZ720937 WLV720937 WVR720937 J786473 JF786473 TB786473 ACX786473 AMT786473 AWP786473 BGL786473 BQH786473 CAD786473 CJZ786473 CTV786473 DDR786473 DNN786473 DXJ786473 EHF786473 ERB786473 FAX786473 FKT786473 FUP786473 GEL786473 GOH786473 GYD786473 HHZ786473 HRV786473 IBR786473 ILN786473 IVJ786473 JFF786473 JPB786473 JYX786473 KIT786473 KSP786473 LCL786473 LMH786473 LWD786473 MFZ786473 MPV786473 MZR786473 NJN786473 NTJ786473 ODF786473 ONB786473 OWX786473 PGT786473 PQP786473 QAL786473 QKH786473 QUD786473 RDZ786473 RNV786473 RXR786473 SHN786473 SRJ786473 TBF786473 TLB786473 TUX786473 UET786473 UOP786473 UYL786473 VIH786473 VSD786473 WBZ786473 WLV786473 WVR786473 J852009 JF852009 TB852009 ACX852009 AMT852009 AWP852009 BGL852009 BQH852009 CAD852009 CJZ852009 CTV852009 DDR852009 DNN852009 DXJ852009 EHF852009 ERB852009 FAX852009 FKT852009 FUP852009 GEL852009 GOH852009 GYD852009 HHZ852009 HRV852009 IBR852009 ILN852009 IVJ852009 JFF852009 JPB852009 JYX852009 KIT852009 KSP852009 LCL852009 LMH852009 LWD852009 MFZ852009 MPV852009 MZR852009 NJN852009 NTJ852009 ODF852009 ONB852009 OWX852009 PGT852009 PQP852009 QAL852009 QKH852009 QUD852009 RDZ852009 RNV852009 RXR852009 SHN852009 SRJ852009 TBF852009 TLB852009 TUX852009 UET852009 UOP852009 UYL852009 VIH852009 VSD852009 WBZ852009 WLV852009 WVR852009 J917545 JF917545 TB917545 ACX917545 AMT917545 AWP917545 BGL917545 BQH917545 CAD917545 CJZ917545 CTV917545 DDR917545 DNN917545 DXJ917545 EHF917545 ERB917545 FAX917545 FKT917545 FUP917545 GEL917545 GOH917545 GYD917545 HHZ917545 HRV917545 IBR917545 ILN917545 IVJ917545 JFF917545 JPB917545 JYX917545 KIT917545 KSP917545 LCL917545 LMH917545 LWD917545 MFZ917545 MPV917545 MZR917545 NJN917545 NTJ917545 ODF917545 ONB917545 OWX917545 PGT917545 PQP917545 QAL917545 QKH917545 QUD917545 RDZ917545 RNV917545 RXR917545 SHN917545 SRJ917545 TBF917545 TLB917545 TUX917545 UET917545 UOP917545 UYL917545 VIH917545 VSD917545 WBZ917545 WLV917545 WVR917545 J983081 JF983081 TB983081 ACX983081 AMT983081 AWP983081 BGL983081 BQH983081 CAD983081 CJZ983081 CTV983081 DDR983081 DNN983081 DXJ983081 EHF983081 ERB983081 FAX983081 FKT983081 FUP983081 GEL983081 GOH983081 GYD983081 HHZ983081 HRV983081 IBR983081 ILN983081 IVJ983081 JFF983081 JPB983081 JYX983081 KIT983081 KSP983081 LCL983081 LMH983081 LWD983081 MFZ983081 MPV983081 MZR983081 NJN983081 NTJ983081 ODF983081 ONB983081 OWX983081 PGT983081 PQP983081 QAL983081 QKH983081 QUD983081 RDZ983081 RNV983081 RXR983081 SHN983081 SRJ983081 TBF983081 TLB983081 TUX983081 UET983081 UOP983081 UYL983081 VIH983081 VSD983081 WBZ983081 WLV983081 WVR983081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A1:AH47"/>
  <sheetViews>
    <sheetView view="pageBreakPreview" zoomScale="55" zoomScaleNormal="25" zoomScaleSheetLayoutView="55" workbookViewId="0">
      <selection activeCell="T2" sqref="T2:T3"/>
    </sheetView>
  </sheetViews>
  <sheetFormatPr defaultColWidth="5.33203125" defaultRowHeight="15" customHeight="1"/>
  <cols>
    <col min="1" max="1" width="8.33203125" style="4" customWidth="1"/>
    <col min="2" max="2" width="24.6640625" style="4" customWidth="1"/>
    <col min="3" max="14" width="12.33203125" style="4" customWidth="1"/>
    <col min="15" max="16" width="13.6640625" style="4" customWidth="1"/>
    <col min="17" max="20" width="13.77734375" style="4" customWidth="1"/>
    <col min="21" max="33" width="5.33203125" style="4" customWidth="1"/>
    <col min="34" max="34" width="6.33203125" style="4" customWidth="1"/>
    <col min="35" max="256" width="5.33203125" style="4"/>
    <col min="257" max="257" width="8.33203125" style="4" customWidth="1"/>
    <col min="258" max="258" width="24.6640625" style="4" customWidth="1"/>
    <col min="259" max="270" width="12.33203125" style="4" customWidth="1"/>
    <col min="271" max="272" width="13.6640625" style="4" customWidth="1"/>
    <col min="273" max="276" width="13.77734375" style="4" customWidth="1"/>
    <col min="277" max="289" width="5.33203125" style="4" customWidth="1"/>
    <col min="290" max="290" width="6.33203125" style="4" customWidth="1"/>
    <col min="291" max="512" width="5.33203125" style="4"/>
    <col min="513" max="513" width="8.33203125" style="4" customWidth="1"/>
    <col min="514" max="514" width="24.6640625" style="4" customWidth="1"/>
    <col min="515" max="526" width="12.33203125" style="4" customWidth="1"/>
    <col min="527" max="528" width="13.6640625" style="4" customWidth="1"/>
    <col min="529" max="532" width="13.77734375" style="4" customWidth="1"/>
    <col min="533" max="545" width="5.33203125" style="4" customWidth="1"/>
    <col min="546" max="546" width="6.33203125" style="4" customWidth="1"/>
    <col min="547" max="768" width="5.33203125" style="4"/>
    <col min="769" max="769" width="8.33203125" style="4" customWidth="1"/>
    <col min="770" max="770" width="24.6640625" style="4" customWidth="1"/>
    <col min="771" max="782" width="12.33203125" style="4" customWidth="1"/>
    <col min="783" max="784" width="13.6640625" style="4" customWidth="1"/>
    <col min="785" max="788" width="13.77734375" style="4" customWidth="1"/>
    <col min="789" max="801" width="5.33203125" style="4" customWidth="1"/>
    <col min="802" max="802" width="6.33203125" style="4" customWidth="1"/>
    <col min="803" max="1024" width="5.33203125" style="4"/>
    <col min="1025" max="1025" width="8.33203125" style="4" customWidth="1"/>
    <col min="1026" max="1026" width="24.6640625" style="4" customWidth="1"/>
    <col min="1027" max="1038" width="12.33203125" style="4" customWidth="1"/>
    <col min="1039" max="1040" width="13.6640625" style="4" customWidth="1"/>
    <col min="1041" max="1044" width="13.77734375" style="4" customWidth="1"/>
    <col min="1045" max="1057" width="5.33203125" style="4" customWidth="1"/>
    <col min="1058" max="1058" width="6.33203125" style="4" customWidth="1"/>
    <col min="1059" max="1280" width="5.33203125" style="4"/>
    <col min="1281" max="1281" width="8.33203125" style="4" customWidth="1"/>
    <col min="1282" max="1282" width="24.6640625" style="4" customWidth="1"/>
    <col min="1283" max="1294" width="12.33203125" style="4" customWidth="1"/>
    <col min="1295" max="1296" width="13.6640625" style="4" customWidth="1"/>
    <col min="1297" max="1300" width="13.77734375" style="4" customWidth="1"/>
    <col min="1301" max="1313" width="5.33203125" style="4" customWidth="1"/>
    <col min="1314" max="1314" width="6.33203125" style="4" customWidth="1"/>
    <col min="1315" max="1536" width="5.33203125" style="4"/>
    <col min="1537" max="1537" width="8.33203125" style="4" customWidth="1"/>
    <col min="1538" max="1538" width="24.6640625" style="4" customWidth="1"/>
    <col min="1539" max="1550" width="12.33203125" style="4" customWidth="1"/>
    <col min="1551" max="1552" width="13.6640625" style="4" customWidth="1"/>
    <col min="1553" max="1556" width="13.77734375" style="4" customWidth="1"/>
    <col min="1557" max="1569" width="5.33203125" style="4" customWidth="1"/>
    <col min="1570" max="1570" width="6.33203125" style="4" customWidth="1"/>
    <col min="1571" max="1792" width="5.33203125" style="4"/>
    <col min="1793" max="1793" width="8.33203125" style="4" customWidth="1"/>
    <col min="1794" max="1794" width="24.6640625" style="4" customWidth="1"/>
    <col min="1795" max="1806" width="12.33203125" style="4" customWidth="1"/>
    <col min="1807" max="1808" width="13.6640625" style="4" customWidth="1"/>
    <col min="1809" max="1812" width="13.77734375" style="4" customWidth="1"/>
    <col min="1813" max="1825" width="5.33203125" style="4" customWidth="1"/>
    <col min="1826" max="1826" width="6.33203125" style="4" customWidth="1"/>
    <col min="1827" max="2048" width="5.33203125" style="4"/>
    <col min="2049" max="2049" width="8.33203125" style="4" customWidth="1"/>
    <col min="2050" max="2050" width="24.6640625" style="4" customWidth="1"/>
    <col min="2051" max="2062" width="12.33203125" style="4" customWidth="1"/>
    <col min="2063" max="2064" width="13.6640625" style="4" customWidth="1"/>
    <col min="2065" max="2068" width="13.77734375" style="4" customWidth="1"/>
    <col min="2069" max="2081" width="5.33203125" style="4" customWidth="1"/>
    <col min="2082" max="2082" width="6.33203125" style="4" customWidth="1"/>
    <col min="2083" max="2304" width="5.33203125" style="4"/>
    <col min="2305" max="2305" width="8.33203125" style="4" customWidth="1"/>
    <col min="2306" max="2306" width="24.6640625" style="4" customWidth="1"/>
    <col min="2307" max="2318" width="12.33203125" style="4" customWidth="1"/>
    <col min="2319" max="2320" width="13.6640625" style="4" customWidth="1"/>
    <col min="2321" max="2324" width="13.77734375" style="4" customWidth="1"/>
    <col min="2325" max="2337" width="5.33203125" style="4" customWidth="1"/>
    <col min="2338" max="2338" width="6.33203125" style="4" customWidth="1"/>
    <col min="2339" max="2560" width="5.33203125" style="4"/>
    <col min="2561" max="2561" width="8.33203125" style="4" customWidth="1"/>
    <col min="2562" max="2562" width="24.6640625" style="4" customWidth="1"/>
    <col min="2563" max="2574" width="12.33203125" style="4" customWidth="1"/>
    <col min="2575" max="2576" width="13.6640625" style="4" customWidth="1"/>
    <col min="2577" max="2580" width="13.77734375" style="4" customWidth="1"/>
    <col min="2581" max="2593" width="5.33203125" style="4" customWidth="1"/>
    <col min="2594" max="2594" width="6.33203125" style="4" customWidth="1"/>
    <col min="2595" max="2816" width="5.33203125" style="4"/>
    <col min="2817" max="2817" width="8.33203125" style="4" customWidth="1"/>
    <col min="2818" max="2818" width="24.6640625" style="4" customWidth="1"/>
    <col min="2819" max="2830" width="12.33203125" style="4" customWidth="1"/>
    <col min="2831" max="2832" width="13.6640625" style="4" customWidth="1"/>
    <col min="2833" max="2836" width="13.77734375" style="4" customWidth="1"/>
    <col min="2837" max="2849" width="5.33203125" style="4" customWidth="1"/>
    <col min="2850" max="2850" width="6.33203125" style="4" customWidth="1"/>
    <col min="2851" max="3072" width="5.33203125" style="4"/>
    <col min="3073" max="3073" width="8.33203125" style="4" customWidth="1"/>
    <col min="3074" max="3074" width="24.6640625" style="4" customWidth="1"/>
    <col min="3075" max="3086" width="12.33203125" style="4" customWidth="1"/>
    <col min="3087" max="3088" width="13.6640625" style="4" customWidth="1"/>
    <col min="3089" max="3092" width="13.77734375" style="4" customWidth="1"/>
    <col min="3093" max="3105" width="5.33203125" style="4" customWidth="1"/>
    <col min="3106" max="3106" width="6.33203125" style="4" customWidth="1"/>
    <col min="3107" max="3328" width="5.33203125" style="4"/>
    <col min="3329" max="3329" width="8.33203125" style="4" customWidth="1"/>
    <col min="3330" max="3330" width="24.6640625" style="4" customWidth="1"/>
    <col min="3331" max="3342" width="12.33203125" style="4" customWidth="1"/>
    <col min="3343" max="3344" width="13.6640625" style="4" customWidth="1"/>
    <col min="3345" max="3348" width="13.77734375" style="4" customWidth="1"/>
    <col min="3349" max="3361" width="5.33203125" style="4" customWidth="1"/>
    <col min="3362" max="3362" width="6.33203125" style="4" customWidth="1"/>
    <col min="3363" max="3584" width="5.33203125" style="4"/>
    <col min="3585" max="3585" width="8.33203125" style="4" customWidth="1"/>
    <col min="3586" max="3586" width="24.6640625" style="4" customWidth="1"/>
    <col min="3587" max="3598" width="12.33203125" style="4" customWidth="1"/>
    <col min="3599" max="3600" width="13.6640625" style="4" customWidth="1"/>
    <col min="3601" max="3604" width="13.77734375" style="4" customWidth="1"/>
    <col min="3605" max="3617" width="5.33203125" style="4" customWidth="1"/>
    <col min="3618" max="3618" width="6.33203125" style="4" customWidth="1"/>
    <col min="3619" max="3840" width="5.33203125" style="4"/>
    <col min="3841" max="3841" width="8.33203125" style="4" customWidth="1"/>
    <col min="3842" max="3842" width="24.6640625" style="4" customWidth="1"/>
    <col min="3843" max="3854" width="12.33203125" style="4" customWidth="1"/>
    <col min="3855" max="3856" width="13.6640625" style="4" customWidth="1"/>
    <col min="3857" max="3860" width="13.77734375" style="4" customWidth="1"/>
    <col min="3861" max="3873" width="5.33203125" style="4" customWidth="1"/>
    <col min="3874" max="3874" width="6.33203125" style="4" customWidth="1"/>
    <col min="3875" max="4096" width="5.33203125" style="4"/>
    <col min="4097" max="4097" width="8.33203125" style="4" customWidth="1"/>
    <col min="4098" max="4098" width="24.6640625" style="4" customWidth="1"/>
    <col min="4099" max="4110" width="12.33203125" style="4" customWidth="1"/>
    <col min="4111" max="4112" width="13.6640625" style="4" customWidth="1"/>
    <col min="4113" max="4116" width="13.77734375" style="4" customWidth="1"/>
    <col min="4117" max="4129" width="5.33203125" style="4" customWidth="1"/>
    <col min="4130" max="4130" width="6.33203125" style="4" customWidth="1"/>
    <col min="4131" max="4352" width="5.33203125" style="4"/>
    <col min="4353" max="4353" width="8.33203125" style="4" customWidth="1"/>
    <col min="4354" max="4354" width="24.6640625" style="4" customWidth="1"/>
    <col min="4355" max="4366" width="12.33203125" style="4" customWidth="1"/>
    <col min="4367" max="4368" width="13.6640625" style="4" customWidth="1"/>
    <col min="4369" max="4372" width="13.77734375" style="4" customWidth="1"/>
    <col min="4373" max="4385" width="5.33203125" style="4" customWidth="1"/>
    <col min="4386" max="4386" width="6.33203125" style="4" customWidth="1"/>
    <col min="4387" max="4608" width="5.33203125" style="4"/>
    <col min="4609" max="4609" width="8.33203125" style="4" customWidth="1"/>
    <col min="4610" max="4610" width="24.6640625" style="4" customWidth="1"/>
    <col min="4611" max="4622" width="12.33203125" style="4" customWidth="1"/>
    <col min="4623" max="4624" width="13.6640625" style="4" customWidth="1"/>
    <col min="4625" max="4628" width="13.77734375" style="4" customWidth="1"/>
    <col min="4629" max="4641" width="5.33203125" style="4" customWidth="1"/>
    <col min="4642" max="4642" width="6.33203125" style="4" customWidth="1"/>
    <col min="4643" max="4864" width="5.33203125" style="4"/>
    <col min="4865" max="4865" width="8.33203125" style="4" customWidth="1"/>
    <col min="4866" max="4866" width="24.6640625" style="4" customWidth="1"/>
    <col min="4867" max="4878" width="12.33203125" style="4" customWidth="1"/>
    <col min="4879" max="4880" width="13.6640625" style="4" customWidth="1"/>
    <col min="4881" max="4884" width="13.77734375" style="4" customWidth="1"/>
    <col min="4885" max="4897" width="5.33203125" style="4" customWidth="1"/>
    <col min="4898" max="4898" width="6.33203125" style="4" customWidth="1"/>
    <col min="4899" max="5120" width="5.33203125" style="4"/>
    <col min="5121" max="5121" width="8.33203125" style="4" customWidth="1"/>
    <col min="5122" max="5122" width="24.6640625" style="4" customWidth="1"/>
    <col min="5123" max="5134" width="12.33203125" style="4" customWidth="1"/>
    <col min="5135" max="5136" width="13.6640625" style="4" customWidth="1"/>
    <col min="5137" max="5140" width="13.77734375" style="4" customWidth="1"/>
    <col min="5141" max="5153" width="5.33203125" style="4" customWidth="1"/>
    <col min="5154" max="5154" width="6.33203125" style="4" customWidth="1"/>
    <col min="5155" max="5376" width="5.33203125" style="4"/>
    <col min="5377" max="5377" width="8.33203125" style="4" customWidth="1"/>
    <col min="5378" max="5378" width="24.6640625" style="4" customWidth="1"/>
    <col min="5379" max="5390" width="12.33203125" style="4" customWidth="1"/>
    <col min="5391" max="5392" width="13.6640625" style="4" customWidth="1"/>
    <col min="5393" max="5396" width="13.77734375" style="4" customWidth="1"/>
    <col min="5397" max="5409" width="5.33203125" style="4" customWidth="1"/>
    <col min="5410" max="5410" width="6.33203125" style="4" customWidth="1"/>
    <col min="5411" max="5632" width="5.33203125" style="4"/>
    <col min="5633" max="5633" width="8.33203125" style="4" customWidth="1"/>
    <col min="5634" max="5634" width="24.6640625" style="4" customWidth="1"/>
    <col min="5635" max="5646" width="12.33203125" style="4" customWidth="1"/>
    <col min="5647" max="5648" width="13.6640625" style="4" customWidth="1"/>
    <col min="5649" max="5652" width="13.77734375" style="4" customWidth="1"/>
    <col min="5653" max="5665" width="5.33203125" style="4" customWidth="1"/>
    <col min="5666" max="5666" width="6.33203125" style="4" customWidth="1"/>
    <col min="5667" max="5888" width="5.33203125" style="4"/>
    <col min="5889" max="5889" width="8.33203125" style="4" customWidth="1"/>
    <col min="5890" max="5890" width="24.6640625" style="4" customWidth="1"/>
    <col min="5891" max="5902" width="12.33203125" style="4" customWidth="1"/>
    <col min="5903" max="5904" width="13.6640625" style="4" customWidth="1"/>
    <col min="5905" max="5908" width="13.77734375" style="4" customWidth="1"/>
    <col min="5909" max="5921" width="5.33203125" style="4" customWidth="1"/>
    <col min="5922" max="5922" width="6.33203125" style="4" customWidth="1"/>
    <col min="5923" max="6144" width="5.33203125" style="4"/>
    <col min="6145" max="6145" width="8.33203125" style="4" customWidth="1"/>
    <col min="6146" max="6146" width="24.6640625" style="4" customWidth="1"/>
    <col min="6147" max="6158" width="12.33203125" style="4" customWidth="1"/>
    <col min="6159" max="6160" width="13.6640625" style="4" customWidth="1"/>
    <col min="6161" max="6164" width="13.77734375" style="4" customWidth="1"/>
    <col min="6165" max="6177" width="5.33203125" style="4" customWidth="1"/>
    <col min="6178" max="6178" width="6.33203125" style="4" customWidth="1"/>
    <col min="6179" max="6400" width="5.33203125" style="4"/>
    <col min="6401" max="6401" width="8.33203125" style="4" customWidth="1"/>
    <col min="6402" max="6402" width="24.6640625" style="4" customWidth="1"/>
    <col min="6403" max="6414" width="12.33203125" style="4" customWidth="1"/>
    <col min="6415" max="6416" width="13.6640625" style="4" customWidth="1"/>
    <col min="6417" max="6420" width="13.77734375" style="4" customWidth="1"/>
    <col min="6421" max="6433" width="5.33203125" style="4" customWidth="1"/>
    <col min="6434" max="6434" width="6.33203125" style="4" customWidth="1"/>
    <col min="6435" max="6656" width="5.33203125" style="4"/>
    <col min="6657" max="6657" width="8.33203125" style="4" customWidth="1"/>
    <col min="6658" max="6658" width="24.6640625" style="4" customWidth="1"/>
    <col min="6659" max="6670" width="12.33203125" style="4" customWidth="1"/>
    <col min="6671" max="6672" width="13.6640625" style="4" customWidth="1"/>
    <col min="6673" max="6676" width="13.77734375" style="4" customWidth="1"/>
    <col min="6677" max="6689" width="5.33203125" style="4" customWidth="1"/>
    <col min="6690" max="6690" width="6.33203125" style="4" customWidth="1"/>
    <col min="6691" max="6912" width="5.33203125" style="4"/>
    <col min="6913" max="6913" width="8.33203125" style="4" customWidth="1"/>
    <col min="6914" max="6914" width="24.6640625" style="4" customWidth="1"/>
    <col min="6915" max="6926" width="12.33203125" style="4" customWidth="1"/>
    <col min="6927" max="6928" width="13.6640625" style="4" customWidth="1"/>
    <col min="6929" max="6932" width="13.77734375" style="4" customWidth="1"/>
    <col min="6933" max="6945" width="5.33203125" style="4" customWidth="1"/>
    <col min="6946" max="6946" width="6.33203125" style="4" customWidth="1"/>
    <col min="6947" max="7168" width="5.33203125" style="4"/>
    <col min="7169" max="7169" width="8.33203125" style="4" customWidth="1"/>
    <col min="7170" max="7170" width="24.6640625" style="4" customWidth="1"/>
    <col min="7171" max="7182" width="12.33203125" style="4" customWidth="1"/>
    <col min="7183" max="7184" width="13.6640625" style="4" customWidth="1"/>
    <col min="7185" max="7188" width="13.77734375" style="4" customWidth="1"/>
    <col min="7189" max="7201" width="5.33203125" style="4" customWidth="1"/>
    <col min="7202" max="7202" width="6.33203125" style="4" customWidth="1"/>
    <col min="7203" max="7424" width="5.33203125" style="4"/>
    <col min="7425" max="7425" width="8.33203125" style="4" customWidth="1"/>
    <col min="7426" max="7426" width="24.6640625" style="4" customWidth="1"/>
    <col min="7427" max="7438" width="12.33203125" style="4" customWidth="1"/>
    <col min="7439" max="7440" width="13.6640625" style="4" customWidth="1"/>
    <col min="7441" max="7444" width="13.77734375" style="4" customWidth="1"/>
    <col min="7445" max="7457" width="5.33203125" style="4" customWidth="1"/>
    <col min="7458" max="7458" width="6.33203125" style="4" customWidth="1"/>
    <col min="7459" max="7680" width="5.33203125" style="4"/>
    <col min="7681" max="7681" width="8.33203125" style="4" customWidth="1"/>
    <col min="7682" max="7682" width="24.6640625" style="4" customWidth="1"/>
    <col min="7683" max="7694" width="12.33203125" style="4" customWidth="1"/>
    <col min="7695" max="7696" width="13.6640625" style="4" customWidth="1"/>
    <col min="7697" max="7700" width="13.77734375" style="4" customWidth="1"/>
    <col min="7701" max="7713" width="5.33203125" style="4" customWidth="1"/>
    <col min="7714" max="7714" width="6.33203125" style="4" customWidth="1"/>
    <col min="7715" max="7936" width="5.33203125" style="4"/>
    <col min="7937" max="7937" width="8.33203125" style="4" customWidth="1"/>
    <col min="7938" max="7938" width="24.6640625" style="4" customWidth="1"/>
    <col min="7939" max="7950" width="12.33203125" style="4" customWidth="1"/>
    <col min="7951" max="7952" width="13.6640625" style="4" customWidth="1"/>
    <col min="7953" max="7956" width="13.77734375" style="4" customWidth="1"/>
    <col min="7957" max="7969" width="5.33203125" style="4" customWidth="1"/>
    <col min="7970" max="7970" width="6.33203125" style="4" customWidth="1"/>
    <col min="7971" max="8192" width="5.33203125" style="4"/>
    <col min="8193" max="8193" width="8.33203125" style="4" customWidth="1"/>
    <col min="8194" max="8194" width="24.6640625" style="4" customWidth="1"/>
    <col min="8195" max="8206" width="12.33203125" style="4" customWidth="1"/>
    <col min="8207" max="8208" width="13.6640625" style="4" customWidth="1"/>
    <col min="8209" max="8212" width="13.77734375" style="4" customWidth="1"/>
    <col min="8213" max="8225" width="5.33203125" style="4" customWidth="1"/>
    <col min="8226" max="8226" width="6.33203125" style="4" customWidth="1"/>
    <col min="8227" max="8448" width="5.33203125" style="4"/>
    <col min="8449" max="8449" width="8.33203125" style="4" customWidth="1"/>
    <col min="8450" max="8450" width="24.6640625" style="4" customWidth="1"/>
    <col min="8451" max="8462" width="12.33203125" style="4" customWidth="1"/>
    <col min="8463" max="8464" width="13.6640625" style="4" customWidth="1"/>
    <col min="8465" max="8468" width="13.77734375" style="4" customWidth="1"/>
    <col min="8469" max="8481" width="5.33203125" style="4" customWidth="1"/>
    <col min="8482" max="8482" width="6.33203125" style="4" customWidth="1"/>
    <col min="8483" max="8704" width="5.33203125" style="4"/>
    <col min="8705" max="8705" width="8.33203125" style="4" customWidth="1"/>
    <col min="8706" max="8706" width="24.6640625" style="4" customWidth="1"/>
    <col min="8707" max="8718" width="12.33203125" style="4" customWidth="1"/>
    <col min="8719" max="8720" width="13.6640625" style="4" customWidth="1"/>
    <col min="8721" max="8724" width="13.77734375" style="4" customWidth="1"/>
    <col min="8725" max="8737" width="5.33203125" style="4" customWidth="1"/>
    <col min="8738" max="8738" width="6.33203125" style="4" customWidth="1"/>
    <col min="8739" max="8960" width="5.33203125" style="4"/>
    <col min="8961" max="8961" width="8.33203125" style="4" customWidth="1"/>
    <col min="8962" max="8962" width="24.6640625" style="4" customWidth="1"/>
    <col min="8963" max="8974" width="12.33203125" style="4" customWidth="1"/>
    <col min="8975" max="8976" width="13.6640625" style="4" customWidth="1"/>
    <col min="8977" max="8980" width="13.77734375" style="4" customWidth="1"/>
    <col min="8981" max="8993" width="5.33203125" style="4" customWidth="1"/>
    <col min="8994" max="8994" width="6.33203125" style="4" customWidth="1"/>
    <col min="8995" max="9216" width="5.33203125" style="4"/>
    <col min="9217" max="9217" width="8.33203125" style="4" customWidth="1"/>
    <col min="9218" max="9218" width="24.6640625" style="4" customWidth="1"/>
    <col min="9219" max="9230" width="12.33203125" style="4" customWidth="1"/>
    <col min="9231" max="9232" width="13.6640625" style="4" customWidth="1"/>
    <col min="9233" max="9236" width="13.77734375" style="4" customWidth="1"/>
    <col min="9237" max="9249" width="5.33203125" style="4" customWidth="1"/>
    <col min="9250" max="9250" width="6.33203125" style="4" customWidth="1"/>
    <col min="9251" max="9472" width="5.33203125" style="4"/>
    <col min="9473" max="9473" width="8.33203125" style="4" customWidth="1"/>
    <col min="9474" max="9474" width="24.6640625" style="4" customWidth="1"/>
    <col min="9475" max="9486" width="12.33203125" style="4" customWidth="1"/>
    <col min="9487" max="9488" width="13.6640625" style="4" customWidth="1"/>
    <col min="9489" max="9492" width="13.77734375" style="4" customWidth="1"/>
    <col min="9493" max="9505" width="5.33203125" style="4" customWidth="1"/>
    <col min="9506" max="9506" width="6.33203125" style="4" customWidth="1"/>
    <col min="9507" max="9728" width="5.33203125" style="4"/>
    <col min="9729" max="9729" width="8.33203125" style="4" customWidth="1"/>
    <col min="9730" max="9730" width="24.6640625" style="4" customWidth="1"/>
    <col min="9731" max="9742" width="12.33203125" style="4" customWidth="1"/>
    <col min="9743" max="9744" width="13.6640625" style="4" customWidth="1"/>
    <col min="9745" max="9748" width="13.77734375" style="4" customWidth="1"/>
    <col min="9749" max="9761" width="5.33203125" style="4" customWidth="1"/>
    <col min="9762" max="9762" width="6.33203125" style="4" customWidth="1"/>
    <col min="9763" max="9984" width="5.33203125" style="4"/>
    <col min="9985" max="9985" width="8.33203125" style="4" customWidth="1"/>
    <col min="9986" max="9986" width="24.6640625" style="4" customWidth="1"/>
    <col min="9987" max="9998" width="12.33203125" style="4" customWidth="1"/>
    <col min="9999" max="10000" width="13.6640625" style="4" customWidth="1"/>
    <col min="10001" max="10004" width="13.77734375" style="4" customWidth="1"/>
    <col min="10005" max="10017" width="5.33203125" style="4" customWidth="1"/>
    <col min="10018" max="10018" width="6.33203125" style="4" customWidth="1"/>
    <col min="10019" max="10240" width="5.33203125" style="4"/>
    <col min="10241" max="10241" width="8.33203125" style="4" customWidth="1"/>
    <col min="10242" max="10242" width="24.6640625" style="4" customWidth="1"/>
    <col min="10243" max="10254" width="12.33203125" style="4" customWidth="1"/>
    <col min="10255" max="10256" width="13.6640625" style="4" customWidth="1"/>
    <col min="10257" max="10260" width="13.77734375" style="4" customWidth="1"/>
    <col min="10261" max="10273" width="5.33203125" style="4" customWidth="1"/>
    <col min="10274" max="10274" width="6.33203125" style="4" customWidth="1"/>
    <col min="10275" max="10496" width="5.33203125" style="4"/>
    <col min="10497" max="10497" width="8.33203125" style="4" customWidth="1"/>
    <col min="10498" max="10498" width="24.6640625" style="4" customWidth="1"/>
    <col min="10499" max="10510" width="12.33203125" style="4" customWidth="1"/>
    <col min="10511" max="10512" width="13.6640625" style="4" customWidth="1"/>
    <col min="10513" max="10516" width="13.77734375" style="4" customWidth="1"/>
    <col min="10517" max="10529" width="5.33203125" style="4" customWidth="1"/>
    <col min="10530" max="10530" width="6.33203125" style="4" customWidth="1"/>
    <col min="10531" max="10752" width="5.33203125" style="4"/>
    <col min="10753" max="10753" width="8.33203125" style="4" customWidth="1"/>
    <col min="10754" max="10754" width="24.6640625" style="4" customWidth="1"/>
    <col min="10755" max="10766" width="12.33203125" style="4" customWidth="1"/>
    <col min="10767" max="10768" width="13.6640625" style="4" customWidth="1"/>
    <col min="10769" max="10772" width="13.77734375" style="4" customWidth="1"/>
    <col min="10773" max="10785" width="5.33203125" style="4" customWidth="1"/>
    <col min="10786" max="10786" width="6.33203125" style="4" customWidth="1"/>
    <col min="10787" max="11008" width="5.33203125" style="4"/>
    <col min="11009" max="11009" width="8.33203125" style="4" customWidth="1"/>
    <col min="11010" max="11010" width="24.6640625" style="4" customWidth="1"/>
    <col min="11011" max="11022" width="12.33203125" style="4" customWidth="1"/>
    <col min="11023" max="11024" width="13.6640625" style="4" customWidth="1"/>
    <col min="11025" max="11028" width="13.77734375" style="4" customWidth="1"/>
    <col min="11029" max="11041" width="5.33203125" style="4" customWidth="1"/>
    <col min="11042" max="11042" width="6.33203125" style="4" customWidth="1"/>
    <col min="11043" max="11264" width="5.33203125" style="4"/>
    <col min="11265" max="11265" width="8.33203125" style="4" customWidth="1"/>
    <col min="11266" max="11266" width="24.6640625" style="4" customWidth="1"/>
    <col min="11267" max="11278" width="12.33203125" style="4" customWidth="1"/>
    <col min="11279" max="11280" width="13.6640625" style="4" customWidth="1"/>
    <col min="11281" max="11284" width="13.77734375" style="4" customWidth="1"/>
    <col min="11285" max="11297" width="5.33203125" style="4" customWidth="1"/>
    <col min="11298" max="11298" width="6.33203125" style="4" customWidth="1"/>
    <col min="11299" max="11520" width="5.33203125" style="4"/>
    <col min="11521" max="11521" width="8.33203125" style="4" customWidth="1"/>
    <col min="11522" max="11522" width="24.6640625" style="4" customWidth="1"/>
    <col min="11523" max="11534" width="12.33203125" style="4" customWidth="1"/>
    <col min="11535" max="11536" width="13.6640625" style="4" customWidth="1"/>
    <col min="11537" max="11540" width="13.77734375" style="4" customWidth="1"/>
    <col min="11541" max="11553" width="5.33203125" style="4" customWidth="1"/>
    <col min="11554" max="11554" width="6.33203125" style="4" customWidth="1"/>
    <col min="11555" max="11776" width="5.33203125" style="4"/>
    <col min="11777" max="11777" width="8.33203125" style="4" customWidth="1"/>
    <col min="11778" max="11778" width="24.6640625" style="4" customWidth="1"/>
    <col min="11779" max="11790" width="12.33203125" style="4" customWidth="1"/>
    <col min="11791" max="11792" width="13.6640625" style="4" customWidth="1"/>
    <col min="11793" max="11796" width="13.77734375" style="4" customWidth="1"/>
    <col min="11797" max="11809" width="5.33203125" style="4" customWidth="1"/>
    <col min="11810" max="11810" width="6.33203125" style="4" customWidth="1"/>
    <col min="11811" max="12032" width="5.33203125" style="4"/>
    <col min="12033" max="12033" width="8.33203125" style="4" customWidth="1"/>
    <col min="12034" max="12034" width="24.6640625" style="4" customWidth="1"/>
    <col min="12035" max="12046" width="12.33203125" style="4" customWidth="1"/>
    <col min="12047" max="12048" width="13.6640625" style="4" customWidth="1"/>
    <col min="12049" max="12052" width="13.77734375" style="4" customWidth="1"/>
    <col min="12053" max="12065" width="5.33203125" style="4" customWidth="1"/>
    <col min="12066" max="12066" width="6.33203125" style="4" customWidth="1"/>
    <col min="12067" max="12288" width="5.33203125" style="4"/>
    <col min="12289" max="12289" width="8.33203125" style="4" customWidth="1"/>
    <col min="12290" max="12290" width="24.6640625" style="4" customWidth="1"/>
    <col min="12291" max="12302" width="12.33203125" style="4" customWidth="1"/>
    <col min="12303" max="12304" width="13.6640625" style="4" customWidth="1"/>
    <col min="12305" max="12308" width="13.77734375" style="4" customWidth="1"/>
    <col min="12309" max="12321" width="5.33203125" style="4" customWidth="1"/>
    <col min="12322" max="12322" width="6.33203125" style="4" customWidth="1"/>
    <col min="12323" max="12544" width="5.33203125" style="4"/>
    <col min="12545" max="12545" width="8.33203125" style="4" customWidth="1"/>
    <col min="12546" max="12546" width="24.6640625" style="4" customWidth="1"/>
    <col min="12547" max="12558" width="12.33203125" style="4" customWidth="1"/>
    <col min="12559" max="12560" width="13.6640625" style="4" customWidth="1"/>
    <col min="12561" max="12564" width="13.77734375" style="4" customWidth="1"/>
    <col min="12565" max="12577" width="5.33203125" style="4" customWidth="1"/>
    <col min="12578" max="12578" width="6.33203125" style="4" customWidth="1"/>
    <col min="12579" max="12800" width="5.33203125" style="4"/>
    <col min="12801" max="12801" width="8.33203125" style="4" customWidth="1"/>
    <col min="12802" max="12802" width="24.6640625" style="4" customWidth="1"/>
    <col min="12803" max="12814" width="12.33203125" style="4" customWidth="1"/>
    <col min="12815" max="12816" width="13.6640625" style="4" customWidth="1"/>
    <col min="12817" max="12820" width="13.77734375" style="4" customWidth="1"/>
    <col min="12821" max="12833" width="5.33203125" style="4" customWidth="1"/>
    <col min="12834" max="12834" width="6.33203125" style="4" customWidth="1"/>
    <col min="12835" max="13056" width="5.33203125" style="4"/>
    <col min="13057" max="13057" width="8.33203125" style="4" customWidth="1"/>
    <col min="13058" max="13058" width="24.6640625" style="4" customWidth="1"/>
    <col min="13059" max="13070" width="12.33203125" style="4" customWidth="1"/>
    <col min="13071" max="13072" width="13.6640625" style="4" customWidth="1"/>
    <col min="13073" max="13076" width="13.77734375" style="4" customWidth="1"/>
    <col min="13077" max="13089" width="5.33203125" style="4" customWidth="1"/>
    <col min="13090" max="13090" width="6.33203125" style="4" customWidth="1"/>
    <col min="13091" max="13312" width="5.33203125" style="4"/>
    <col min="13313" max="13313" width="8.33203125" style="4" customWidth="1"/>
    <col min="13314" max="13314" width="24.6640625" style="4" customWidth="1"/>
    <col min="13315" max="13326" width="12.33203125" style="4" customWidth="1"/>
    <col min="13327" max="13328" width="13.6640625" style="4" customWidth="1"/>
    <col min="13329" max="13332" width="13.77734375" style="4" customWidth="1"/>
    <col min="13333" max="13345" width="5.33203125" style="4" customWidth="1"/>
    <col min="13346" max="13346" width="6.33203125" style="4" customWidth="1"/>
    <col min="13347" max="13568" width="5.33203125" style="4"/>
    <col min="13569" max="13569" width="8.33203125" style="4" customWidth="1"/>
    <col min="13570" max="13570" width="24.6640625" style="4" customWidth="1"/>
    <col min="13571" max="13582" width="12.33203125" style="4" customWidth="1"/>
    <col min="13583" max="13584" width="13.6640625" style="4" customWidth="1"/>
    <col min="13585" max="13588" width="13.77734375" style="4" customWidth="1"/>
    <col min="13589" max="13601" width="5.33203125" style="4" customWidth="1"/>
    <col min="13602" max="13602" width="6.33203125" style="4" customWidth="1"/>
    <col min="13603" max="13824" width="5.33203125" style="4"/>
    <col min="13825" max="13825" width="8.33203125" style="4" customWidth="1"/>
    <col min="13826" max="13826" width="24.6640625" style="4" customWidth="1"/>
    <col min="13827" max="13838" width="12.33203125" style="4" customWidth="1"/>
    <col min="13839" max="13840" width="13.6640625" style="4" customWidth="1"/>
    <col min="13841" max="13844" width="13.77734375" style="4" customWidth="1"/>
    <col min="13845" max="13857" width="5.33203125" style="4" customWidth="1"/>
    <col min="13858" max="13858" width="6.33203125" style="4" customWidth="1"/>
    <col min="13859" max="14080" width="5.33203125" style="4"/>
    <col min="14081" max="14081" width="8.33203125" style="4" customWidth="1"/>
    <col min="14082" max="14082" width="24.6640625" style="4" customWidth="1"/>
    <col min="14083" max="14094" width="12.33203125" style="4" customWidth="1"/>
    <col min="14095" max="14096" width="13.6640625" style="4" customWidth="1"/>
    <col min="14097" max="14100" width="13.77734375" style="4" customWidth="1"/>
    <col min="14101" max="14113" width="5.33203125" style="4" customWidth="1"/>
    <col min="14114" max="14114" width="6.33203125" style="4" customWidth="1"/>
    <col min="14115" max="14336" width="5.33203125" style="4"/>
    <col min="14337" max="14337" width="8.33203125" style="4" customWidth="1"/>
    <col min="14338" max="14338" width="24.6640625" style="4" customWidth="1"/>
    <col min="14339" max="14350" width="12.33203125" style="4" customWidth="1"/>
    <col min="14351" max="14352" width="13.6640625" style="4" customWidth="1"/>
    <col min="14353" max="14356" width="13.77734375" style="4" customWidth="1"/>
    <col min="14357" max="14369" width="5.33203125" style="4" customWidth="1"/>
    <col min="14370" max="14370" width="6.33203125" style="4" customWidth="1"/>
    <col min="14371" max="14592" width="5.33203125" style="4"/>
    <col min="14593" max="14593" width="8.33203125" style="4" customWidth="1"/>
    <col min="14594" max="14594" width="24.6640625" style="4" customWidth="1"/>
    <col min="14595" max="14606" width="12.33203125" style="4" customWidth="1"/>
    <col min="14607" max="14608" width="13.6640625" style="4" customWidth="1"/>
    <col min="14609" max="14612" width="13.77734375" style="4" customWidth="1"/>
    <col min="14613" max="14625" width="5.33203125" style="4" customWidth="1"/>
    <col min="14626" max="14626" width="6.33203125" style="4" customWidth="1"/>
    <col min="14627" max="14848" width="5.33203125" style="4"/>
    <col min="14849" max="14849" width="8.33203125" style="4" customWidth="1"/>
    <col min="14850" max="14850" width="24.6640625" style="4" customWidth="1"/>
    <col min="14851" max="14862" width="12.33203125" style="4" customWidth="1"/>
    <col min="14863" max="14864" width="13.6640625" style="4" customWidth="1"/>
    <col min="14865" max="14868" width="13.77734375" style="4" customWidth="1"/>
    <col min="14869" max="14881" width="5.33203125" style="4" customWidth="1"/>
    <col min="14882" max="14882" width="6.33203125" style="4" customWidth="1"/>
    <col min="14883" max="15104" width="5.33203125" style="4"/>
    <col min="15105" max="15105" width="8.33203125" style="4" customWidth="1"/>
    <col min="15106" max="15106" width="24.6640625" style="4" customWidth="1"/>
    <col min="15107" max="15118" width="12.33203125" style="4" customWidth="1"/>
    <col min="15119" max="15120" width="13.6640625" style="4" customWidth="1"/>
    <col min="15121" max="15124" width="13.77734375" style="4" customWidth="1"/>
    <col min="15125" max="15137" width="5.33203125" style="4" customWidth="1"/>
    <col min="15138" max="15138" width="6.33203125" style="4" customWidth="1"/>
    <col min="15139" max="15360" width="5.33203125" style="4"/>
    <col min="15361" max="15361" width="8.33203125" style="4" customWidth="1"/>
    <col min="15362" max="15362" width="24.6640625" style="4" customWidth="1"/>
    <col min="15363" max="15374" width="12.33203125" style="4" customWidth="1"/>
    <col min="15375" max="15376" width="13.6640625" style="4" customWidth="1"/>
    <col min="15377" max="15380" width="13.77734375" style="4" customWidth="1"/>
    <col min="15381" max="15393" width="5.33203125" style="4" customWidth="1"/>
    <col min="15394" max="15394" width="6.33203125" style="4" customWidth="1"/>
    <col min="15395" max="15616" width="5.33203125" style="4"/>
    <col min="15617" max="15617" width="8.33203125" style="4" customWidth="1"/>
    <col min="15618" max="15618" width="24.6640625" style="4" customWidth="1"/>
    <col min="15619" max="15630" width="12.33203125" style="4" customWidth="1"/>
    <col min="15631" max="15632" width="13.6640625" style="4" customWidth="1"/>
    <col min="15633" max="15636" width="13.77734375" style="4" customWidth="1"/>
    <col min="15637" max="15649" width="5.33203125" style="4" customWidth="1"/>
    <col min="15650" max="15650" width="6.33203125" style="4" customWidth="1"/>
    <col min="15651" max="15872" width="5.33203125" style="4"/>
    <col min="15873" max="15873" width="8.33203125" style="4" customWidth="1"/>
    <col min="15874" max="15874" width="24.6640625" style="4" customWidth="1"/>
    <col min="15875" max="15886" width="12.33203125" style="4" customWidth="1"/>
    <col min="15887" max="15888" width="13.6640625" style="4" customWidth="1"/>
    <col min="15889" max="15892" width="13.77734375" style="4" customWidth="1"/>
    <col min="15893" max="15905" width="5.33203125" style="4" customWidth="1"/>
    <col min="15906" max="15906" width="6.33203125" style="4" customWidth="1"/>
    <col min="15907" max="16128" width="5.33203125" style="4"/>
    <col min="16129" max="16129" width="8.33203125" style="4" customWidth="1"/>
    <col min="16130" max="16130" width="24.6640625" style="4" customWidth="1"/>
    <col min="16131" max="16142" width="12.33203125" style="4" customWidth="1"/>
    <col min="16143" max="16144" width="13.6640625" style="4" customWidth="1"/>
    <col min="16145" max="16148" width="13.77734375" style="4" customWidth="1"/>
    <col min="16149" max="16161" width="5.33203125" style="4" customWidth="1"/>
    <col min="16162" max="16162" width="6.33203125" style="4" customWidth="1"/>
    <col min="16163" max="16384" width="5.33203125" style="4"/>
  </cols>
  <sheetData>
    <row r="1" spans="1:31" ht="23.25" customHeight="1">
      <c r="A1" s="553" t="s">
        <v>156</v>
      </c>
      <c r="B1" s="554"/>
      <c r="C1" s="153"/>
      <c r="T1" s="48" t="s">
        <v>1</v>
      </c>
    </row>
    <row r="2" spans="1:31" ht="23.25" customHeight="1">
      <c r="D2" s="555" t="s">
        <v>213</v>
      </c>
      <c r="E2" s="555"/>
      <c r="F2" s="555"/>
      <c r="G2" s="555"/>
      <c r="H2" s="555"/>
      <c r="I2" s="556"/>
      <c r="J2" s="556"/>
      <c r="K2" s="556"/>
      <c r="L2" s="556"/>
      <c r="M2" s="556"/>
      <c r="N2" s="556"/>
      <c r="O2" s="556"/>
      <c r="P2" s="556"/>
      <c r="T2" s="399"/>
    </row>
    <row r="3" spans="1:31" ht="23.25" customHeight="1">
      <c r="D3" s="556"/>
      <c r="E3" s="556"/>
      <c r="F3" s="556"/>
      <c r="G3" s="556"/>
      <c r="H3" s="556"/>
      <c r="I3" s="556"/>
      <c r="J3" s="556"/>
      <c r="K3" s="556"/>
      <c r="L3" s="556"/>
      <c r="M3" s="556"/>
      <c r="N3" s="556"/>
      <c r="O3" s="556"/>
      <c r="P3" s="556"/>
      <c r="T3" s="557"/>
    </row>
    <row r="4" spans="1:31" ht="8.25" customHeight="1">
      <c r="I4" s="154"/>
    </row>
    <row r="5" spans="1:31" ht="23.25" customHeight="1">
      <c r="B5" s="118" t="s">
        <v>157</v>
      </c>
      <c r="C5" s="118" t="s">
        <v>205</v>
      </c>
      <c r="I5" s="154"/>
      <c r="J5" s="378" t="s">
        <v>2</v>
      </c>
      <c r="K5" s="378"/>
      <c r="L5" s="378"/>
      <c r="M5" s="521" t="str">
        <f>IF(【6月】月集計表!AE5&lt;&gt;"",【6月】月集計表!AE5,"")</f>
        <v/>
      </c>
      <c r="N5" s="558"/>
      <c r="O5" s="558"/>
      <c r="P5" s="553" t="s">
        <v>3</v>
      </c>
      <c r="Q5" s="554"/>
      <c r="R5" s="559" t="str">
        <f>IF(【6月】月集計表!AM5&lt;&gt;"",【6月】月集計表!AM5,"")</f>
        <v/>
      </c>
      <c r="S5" s="559"/>
      <c r="T5" s="559"/>
      <c r="AE5" s="56"/>
    </row>
    <row r="6" spans="1:31" ht="23.25" customHeight="1">
      <c r="B6" s="118" t="s">
        <v>204</v>
      </c>
      <c r="C6" s="91">
        <f>'【年集計表（まとめ）】'!D9</f>
        <v>0</v>
      </c>
      <c r="I6" s="154"/>
      <c r="J6" s="120"/>
      <c r="K6" s="120"/>
      <c r="L6" s="120"/>
      <c r="M6" s="56"/>
      <c r="N6" s="56"/>
      <c r="O6" s="56"/>
      <c r="P6" s="120"/>
      <c r="Q6" s="120"/>
      <c r="R6" s="56"/>
      <c r="S6" s="56"/>
      <c r="T6" s="56"/>
      <c r="AE6" s="56"/>
    </row>
    <row r="7" spans="1:31" ht="23.25" hidden="1" customHeight="1">
      <c r="B7" s="118" t="s">
        <v>157</v>
      </c>
      <c r="C7" s="118" t="s">
        <v>128</v>
      </c>
      <c r="D7" s="118" t="s">
        <v>129</v>
      </c>
      <c r="E7" s="118" t="s">
        <v>130</v>
      </c>
      <c r="F7" s="120"/>
      <c r="G7" s="120"/>
      <c r="H7" s="120"/>
      <c r="I7" s="120"/>
      <c r="J7" s="120"/>
      <c r="K7" s="120"/>
      <c r="L7" s="120"/>
      <c r="M7" s="56"/>
      <c r="N7" s="56"/>
      <c r="O7" s="56"/>
      <c r="P7" s="120"/>
      <c r="Q7" s="120"/>
      <c r="R7" s="56"/>
      <c r="S7" s="56"/>
      <c r="T7" s="56"/>
      <c r="AE7" s="56"/>
    </row>
    <row r="8" spans="1:31" ht="23.25" hidden="1" customHeight="1">
      <c r="B8" s="118" t="s">
        <v>159</v>
      </c>
      <c r="C8" s="91">
        <f>'【年集計表（まとめ）】'!C8</f>
        <v>0</v>
      </c>
      <c r="D8" s="156"/>
      <c r="E8" s="156"/>
      <c r="F8" s="120"/>
      <c r="G8" s="120"/>
      <c r="H8" s="120"/>
      <c r="I8" s="120"/>
      <c r="J8" s="120"/>
    </row>
    <row r="9" spans="1:31" ht="23.25" hidden="1" customHeight="1">
      <c r="B9" s="120"/>
      <c r="C9" s="120"/>
      <c r="D9" s="120"/>
      <c r="E9" s="120"/>
      <c r="F9" s="120"/>
      <c r="G9" s="120"/>
      <c r="H9" s="120"/>
      <c r="I9" s="120"/>
      <c r="J9" s="120"/>
    </row>
    <row r="10" spans="1:31" ht="23.25" hidden="1" customHeight="1">
      <c r="B10" s="120"/>
      <c r="C10" s="120"/>
      <c r="D10" s="120"/>
      <c r="E10" s="120"/>
    </row>
    <row r="11" spans="1:31" ht="23.25" hidden="1" customHeight="1">
      <c r="B11" s="120"/>
      <c r="C11" s="120"/>
      <c r="D11" s="120"/>
      <c r="E11" s="120"/>
    </row>
    <row r="12" spans="1:31" s="158" customFormat="1" ht="23.25" customHeight="1" thickBot="1">
      <c r="A12" s="4"/>
      <c r="B12" s="4"/>
      <c r="C12" s="4"/>
    </row>
    <row r="13" spans="1:31" ht="26.25" customHeight="1" thickBot="1">
      <c r="A13" s="605" t="s">
        <v>206</v>
      </c>
      <c r="B13" s="581"/>
      <c r="C13" s="569"/>
      <c r="D13" s="570"/>
      <c r="E13" s="569"/>
      <c r="F13" s="571"/>
      <c r="G13" s="569"/>
      <c r="H13" s="570"/>
      <c r="I13" s="572" t="s">
        <v>163</v>
      </c>
      <c r="J13" s="573"/>
      <c r="K13" s="572" t="s">
        <v>164</v>
      </c>
      <c r="L13" s="573"/>
      <c r="M13" s="572" t="s">
        <v>165</v>
      </c>
      <c r="N13" s="573"/>
      <c r="O13" s="572" t="s">
        <v>166</v>
      </c>
      <c r="P13" s="573"/>
      <c r="Q13" s="492" t="s">
        <v>167</v>
      </c>
      <c r="R13" s="492"/>
      <c r="S13" s="560" t="s">
        <v>168</v>
      </c>
      <c r="T13" s="560"/>
    </row>
    <row r="14" spans="1:31" ht="26.25" customHeight="1" thickBot="1">
      <c r="A14" s="606"/>
      <c r="B14" s="607"/>
      <c r="C14" s="160"/>
      <c r="D14" s="160"/>
      <c r="E14" s="160"/>
      <c r="F14" s="161"/>
      <c r="G14" s="160"/>
      <c r="H14" s="160"/>
      <c r="I14" s="159" t="s">
        <v>37</v>
      </c>
      <c r="J14" s="159" t="s">
        <v>169</v>
      </c>
      <c r="K14" s="159" t="s">
        <v>37</v>
      </c>
      <c r="L14" s="159" t="s">
        <v>169</v>
      </c>
      <c r="M14" s="159" t="s">
        <v>37</v>
      </c>
      <c r="N14" s="159" t="s">
        <v>169</v>
      </c>
      <c r="O14" s="159" t="s">
        <v>37</v>
      </c>
      <c r="P14" s="159" t="s">
        <v>169</v>
      </c>
      <c r="Q14" s="159" t="s">
        <v>170</v>
      </c>
      <c r="R14" s="159" t="s">
        <v>171</v>
      </c>
      <c r="S14" s="234" t="s">
        <v>170</v>
      </c>
      <c r="T14" s="234" t="s">
        <v>171</v>
      </c>
    </row>
    <row r="15" spans="1:31" ht="26.25" customHeight="1">
      <c r="A15" s="614" t="s">
        <v>172</v>
      </c>
      <c r="B15" s="180" t="s">
        <v>173</v>
      </c>
      <c r="C15" s="162"/>
      <c r="D15" s="162"/>
      <c r="E15" s="162"/>
      <c r="F15" s="162"/>
      <c r="G15" s="162"/>
      <c r="H15" s="162"/>
      <c r="I15" s="181"/>
      <c r="J15" s="181"/>
      <c r="K15" s="181"/>
      <c r="L15" s="181"/>
      <c r="M15" s="181"/>
      <c r="N15" s="181"/>
      <c r="O15" s="181"/>
      <c r="P15" s="181"/>
      <c r="Q15" s="181"/>
      <c r="R15" s="182"/>
      <c r="S15" s="162"/>
      <c r="T15" s="195"/>
    </row>
    <row r="16" spans="1:31" ht="26.25" customHeight="1">
      <c r="A16" s="615"/>
      <c r="B16" s="183" t="s">
        <v>174</v>
      </c>
      <c r="C16" s="164"/>
      <c r="D16" s="164"/>
      <c r="E16" s="164"/>
      <c r="F16" s="164"/>
      <c r="G16" s="164"/>
      <c r="H16" s="164"/>
      <c r="I16" s="184"/>
      <c r="J16" s="184"/>
      <c r="K16" s="184"/>
      <c r="L16" s="184"/>
      <c r="M16" s="184"/>
      <c r="N16" s="184"/>
      <c r="O16" s="184"/>
      <c r="P16" s="184"/>
      <c r="Q16" s="184"/>
      <c r="R16" s="185"/>
      <c r="S16" s="164"/>
      <c r="T16" s="196"/>
    </row>
    <row r="17" spans="1:34" ht="26.25" customHeight="1">
      <c r="A17" s="615"/>
      <c r="B17" s="183" t="s">
        <v>175</v>
      </c>
      <c r="C17" s="164"/>
      <c r="D17" s="164"/>
      <c r="E17" s="164"/>
      <c r="F17" s="164"/>
      <c r="G17" s="164"/>
      <c r="H17" s="164"/>
      <c r="I17" s="184"/>
      <c r="J17" s="184"/>
      <c r="K17" s="184"/>
      <c r="L17" s="184"/>
      <c r="M17" s="184"/>
      <c r="N17" s="184"/>
      <c r="O17" s="184"/>
      <c r="P17" s="184"/>
      <c r="Q17" s="184"/>
      <c r="R17" s="185"/>
      <c r="S17" s="164"/>
      <c r="T17" s="196"/>
    </row>
    <row r="18" spans="1:34" ht="26.25" customHeight="1" thickBot="1">
      <c r="A18" s="616"/>
      <c r="B18" s="186" t="s">
        <v>176</v>
      </c>
      <c r="C18" s="166"/>
      <c r="D18" s="167"/>
      <c r="E18" s="166"/>
      <c r="F18" s="167"/>
      <c r="G18" s="167"/>
      <c r="H18" s="167"/>
      <c r="I18" s="187"/>
      <c r="J18" s="188"/>
      <c r="K18" s="187"/>
      <c r="L18" s="188"/>
      <c r="M18" s="187"/>
      <c r="N18" s="188"/>
      <c r="O18" s="187"/>
      <c r="P18" s="188"/>
      <c r="Q18" s="188"/>
      <c r="R18" s="189"/>
      <c r="S18" s="167"/>
      <c r="T18" s="197"/>
    </row>
    <row r="19" spans="1:34" ht="26.25" customHeight="1" thickBot="1">
      <c r="A19" s="603" t="s">
        <v>177</v>
      </c>
      <c r="B19" s="604"/>
      <c r="C19" s="564"/>
      <c r="D19" s="171"/>
      <c r="E19" s="564"/>
      <c r="F19" s="172"/>
      <c r="G19" s="564"/>
      <c r="H19" s="171"/>
      <c r="I19" s="566"/>
      <c r="J19" s="124">
        <f>【6月】月集計表!$AW$63</f>
        <v>0</v>
      </c>
      <c r="K19" s="566"/>
      <c r="L19" s="124">
        <f>【7月】月集計表!$AW$63</f>
        <v>0</v>
      </c>
      <c r="M19" s="566"/>
      <c r="N19" s="124">
        <f>【8月】月集計表!$AW$63</f>
        <v>0</v>
      </c>
      <c r="O19" s="566"/>
      <c r="P19" s="124">
        <f>【9月】月集計表!$AW$63</f>
        <v>0</v>
      </c>
      <c r="Q19" s="568"/>
      <c r="R19" s="124">
        <f>SUM(J19,L19,N19,P19)</f>
        <v>0</v>
      </c>
      <c r="S19" s="576"/>
      <c r="T19" s="242">
        <f>R19</f>
        <v>0</v>
      </c>
    </row>
    <row r="20" spans="1:34" ht="26.25" customHeight="1" thickBot="1">
      <c r="A20" s="585" t="s">
        <v>178</v>
      </c>
      <c r="B20" s="586"/>
      <c r="C20" s="564"/>
      <c r="D20" s="164"/>
      <c r="E20" s="564"/>
      <c r="F20" s="173"/>
      <c r="G20" s="564"/>
      <c r="H20" s="164"/>
      <c r="I20" s="566"/>
      <c r="J20" s="121">
        <f>ROUNDDOWN(J19*0.052,0)</f>
        <v>0</v>
      </c>
      <c r="K20" s="566"/>
      <c r="L20" s="121">
        <f>ROUNDDOWN(L19*0.052,0)</f>
        <v>0</v>
      </c>
      <c r="M20" s="566"/>
      <c r="N20" s="121">
        <f>ROUNDDOWN(N19*0.052,0)</f>
        <v>0</v>
      </c>
      <c r="O20" s="566"/>
      <c r="P20" s="121">
        <f>ROUNDDOWN(P19*0.052,0)</f>
        <v>0</v>
      </c>
      <c r="Q20" s="575"/>
      <c r="R20" s="121">
        <f t="shared" ref="R20:R29" si="0">SUM(J20,L20,N20,P20)</f>
        <v>0</v>
      </c>
      <c r="S20" s="577"/>
      <c r="T20" s="243">
        <f>R20</f>
        <v>0</v>
      </c>
    </row>
    <row r="21" spans="1:34" ht="26.25" customHeight="1" thickBot="1">
      <c r="A21" s="610"/>
      <c r="B21" s="611"/>
      <c r="C21" s="564"/>
      <c r="D21" s="164"/>
      <c r="E21" s="564"/>
      <c r="F21" s="173"/>
      <c r="G21" s="564"/>
      <c r="H21" s="164"/>
      <c r="I21" s="566"/>
      <c r="J21" s="184"/>
      <c r="K21" s="566"/>
      <c r="L21" s="184"/>
      <c r="M21" s="566"/>
      <c r="N21" s="184"/>
      <c r="O21" s="566"/>
      <c r="P21" s="184"/>
      <c r="Q21" s="575"/>
      <c r="R21" s="184"/>
      <c r="S21" s="577"/>
      <c r="T21" s="259"/>
    </row>
    <row r="22" spans="1:34" ht="26.25" customHeight="1" thickBot="1">
      <c r="A22" s="610" t="s">
        <v>179</v>
      </c>
      <c r="B22" s="611"/>
      <c r="C22" s="564"/>
      <c r="D22" s="164"/>
      <c r="E22" s="564"/>
      <c r="F22" s="173"/>
      <c r="G22" s="564"/>
      <c r="H22" s="164"/>
      <c r="I22" s="566"/>
      <c r="J22" s="164"/>
      <c r="K22" s="566"/>
      <c r="L22" s="164"/>
      <c r="M22" s="566"/>
      <c r="N22" s="164"/>
      <c r="O22" s="566"/>
      <c r="P22" s="164"/>
      <c r="Q22" s="575"/>
      <c r="R22" s="164"/>
      <c r="S22" s="577"/>
      <c r="T22" s="259"/>
    </row>
    <row r="23" spans="1:34" ht="26.25" customHeight="1" thickBot="1">
      <c r="A23" s="610" t="s">
        <v>180</v>
      </c>
      <c r="B23" s="611"/>
      <c r="C23" s="564"/>
      <c r="D23" s="164"/>
      <c r="E23" s="564"/>
      <c r="F23" s="173"/>
      <c r="G23" s="564"/>
      <c r="H23" s="164"/>
      <c r="I23" s="566"/>
      <c r="J23" s="164"/>
      <c r="K23" s="566"/>
      <c r="L23" s="164"/>
      <c r="M23" s="566"/>
      <c r="N23" s="164"/>
      <c r="O23" s="566"/>
      <c r="P23" s="164"/>
      <c r="Q23" s="575"/>
      <c r="R23" s="164"/>
      <c r="S23" s="577"/>
      <c r="T23" s="259"/>
    </row>
    <row r="24" spans="1:34" ht="26.25" customHeight="1" thickBot="1">
      <c r="A24" s="610" t="s">
        <v>181</v>
      </c>
      <c r="B24" s="611"/>
      <c r="C24" s="564"/>
      <c r="D24" s="164"/>
      <c r="E24" s="564"/>
      <c r="F24" s="173"/>
      <c r="G24" s="564"/>
      <c r="H24" s="164"/>
      <c r="I24" s="566"/>
      <c r="J24" s="164"/>
      <c r="K24" s="566"/>
      <c r="L24" s="164"/>
      <c r="M24" s="566"/>
      <c r="N24" s="164"/>
      <c r="O24" s="566"/>
      <c r="P24" s="164"/>
      <c r="Q24" s="575"/>
      <c r="R24" s="164"/>
      <c r="S24" s="577"/>
      <c r="T24" s="259"/>
    </row>
    <row r="25" spans="1:34" ht="26.25" customHeight="1" thickBot="1">
      <c r="A25" s="612"/>
      <c r="B25" s="613"/>
      <c r="C25" s="564"/>
      <c r="D25" s="164"/>
      <c r="E25" s="564"/>
      <c r="F25" s="173"/>
      <c r="G25" s="564"/>
      <c r="H25" s="164"/>
      <c r="I25" s="566"/>
      <c r="J25" s="184"/>
      <c r="K25" s="566"/>
      <c r="L25" s="184"/>
      <c r="M25" s="566"/>
      <c r="N25" s="184"/>
      <c r="O25" s="566"/>
      <c r="P25" s="184"/>
      <c r="Q25" s="575"/>
      <c r="R25" s="184"/>
      <c r="S25" s="577"/>
      <c r="T25" s="259"/>
    </row>
    <row r="26" spans="1:34" ht="26.25" customHeight="1" thickBot="1">
      <c r="A26" s="612"/>
      <c r="B26" s="613"/>
      <c r="C26" s="564"/>
      <c r="D26" s="164"/>
      <c r="E26" s="564"/>
      <c r="F26" s="173"/>
      <c r="G26" s="564"/>
      <c r="H26" s="164"/>
      <c r="I26" s="566"/>
      <c r="J26" s="184"/>
      <c r="K26" s="566"/>
      <c r="L26" s="184"/>
      <c r="M26" s="566"/>
      <c r="N26" s="184"/>
      <c r="O26" s="566"/>
      <c r="P26" s="184"/>
      <c r="Q26" s="575"/>
      <c r="R26" s="184"/>
      <c r="S26" s="577"/>
      <c r="T26" s="259"/>
    </row>
    <row r="27" spans="1:34" ht="26.25" customHeight="1" thickBot="1">
      <c r="A27" s="612"/>
      <c r="B27" s="613"/>
      <c r="C27" s="564"/>
      <c r="D27" s="164"/>
      <c r="E27" s="564"/>
      <c r="F27" s="173"/>
      <c r="G27" s="564"/>
      <c r="H27" s="164"/>
      <c r="I27" s="566"/>
      <c r="J27" s="184"/>
      <c r="K27" s="566"/>
      <c r="L27" s="184"/>
      <c r="M27" s="566"/>
      <c r="N27" s="184"/>
      <c r="O27" s="566"/>
      <c r="P27" s="184"/>
      <c r="Q27" s="575"/>
      <c r="R27" s="184"/>
      <c r="S27" s="577"/>
      <c r="T27" s="259"/>
    </row>
    <row r="28" spans="1:34" ht="26.25" customHeight="1" thickBot="1">
      <c r="A28" s="585" t="s">
        <v>202</v>
      </c>
      <c r="B28" s="586"/>
      <c r="C28" s="564"/>
      <c r="D28" s="164"/>
      <c r="E28" s="564"/>
      <c r="F28" s="173"/>
      <c r="G28" s="564"/>
      <c r="H28" s="164"/>
      <c r="I28" s="566"/>
      <c r="J28" s="121">
        <f>【6月】月集計表!$BF$63</f>
        <v>0</v>
      </c>
      <c r="K28" s="566"/>
      <c r="L28" s="121">
        <f>【7月】月集計表!$BF$63</f>
        <v>0</v>
      </c>
      <c r="M28" s="566"/>
      <c r="N28" s="121">
        <f>【8月】月集計表!$BF$63</f>
        <v>0</v>
      </c>
      <c r="O28" s="566"/>
      <c r="P28" s="121">
        <f>【9月】月集計表!$BF$63</f>
        <v>0</v>
      </c>
      <c r="Q28" s="575"/>
      <c r="R28" s="121">
        <f t="shared" si="0"/>
        <v>0</v>
      </c>
      <c r="S28" s="577"/>
      <c r="T28" s="243">
        <f>IF(R28&gt;110000*$C$6,110000*$C$6,R28)</f>
        <v>0</v>
      </c>
    </row>
    <row r="29" spans="1:34" ht="26.25" customHeight="1" thickBot="1">
      <c r="A29" s="585" t="s">
        <v>184</v>
      </c>
      <c r="B29" s="586"/>
      <c r="C29" s="565"/>
      <c r="D29" s="164"/>
      <c r="E29" s="565"/>
      <c r="F29" s="173"/>
      <c r="G29" s="565"/>
      <c r="H29" s="164"/>
      <c r="I29" s="568"/>
      <c r="J29" s="121">
        <f>SUM(J18:J27)</f>
        <v>0</v>
      </c>
      <c r="K29" s="568"/>
      <c r="L29" s="121">
        <f>SUM(L18:L27)</f>
        <v>0</v>
      </c>
      <c r="M29" s="568"/>
      <c r="N29" s="121">
        <f>SUM(N18:N27)</f>
        <v>0</v>
      </c>
      <c r="O29" s="568"/>
      <c r="P29" s="121">
        <f>SUM(P18:P27)</f>
        <v>0</v>
      </c>
      <c r="Q29" s="575"/>
      <c r="R29" s="121">
        <f t="shared" si="0"/>
        <v>0</v>
      </c>
      <c r="S29" s="577"/>
      <c r="T29" s="244">
        <f>SUM(T18:T27)</f>
        <v>0</v>
      </c>
    </row>
    <row r="30" spans="1:34" s="158" customFormat="1" ht="26.25" customHeight="1" thickBot="1">
      <c r="A30" s="175"/>
      <c r="B30" s="175"/>
      <c r="D30" s="176"/>
      <c r="F30" s="176"/>
      <c r="H30" s="176"/>
      <c r="J30" s="176"/>
      <c r="K30" s="176"/>
      <c r="L30" s="176"/>
      <c r="M30" s="176"/>
      <c r="N30" s="176"/>
      <c r="O30" s="176"/>
      <c r="P30" s="176"/>
      <c r="Q30" s="176"/>
      <c r="R30" s="177"/>
      <c r="S30" s="176"/>
      <c r="T30" s="176"/>
      <c r="U30" s="176"/>
      <c r="V30" s="176"/>
      <c r="W30" s="176"/>
      <c r="X30" s="176"/>
      <c r="Y30" s="176"/>
      <c r="Z30" s="176"/>
      <c r="AA30" s="176"/>
      <c r="AB30" s="176"/>
      <c r="AC30" s="176"/>
      <c r="AD30" s="176"/>
      <c r="AE30" s="176"/>
      <c r="AF30" s="176"/>
      <c r="AG30" s="176"/>
      <c r="AH30" s="176"/>
    </row>
    <row r="31" spans="1:34" ht="26.25" customHeight="1" thickBot="1">
      <c r="A31" s="605" t="s">
        <v>206</v>
      </c>
      <c r="B31" s="581"/>
      <c r="C31" s="572" t="s">
        <v>185</v>
      </c>
      <c r="D31" s="573"/>
      <c r="E31" s="572" t="s">
        <v>186</v>
      </c>
      <c r="F31" s="573"/>
      <c r="G31" s="572" t="s">
        <v>187</v>
      </c>
      <c r="H31" s="573"/>
      <c r="I31" s="572" t="s">
        <v>188</v>
      </c>
      <c r="J31" s="573"/>
      <c r="K31" s="617"/>
      <c r="L31" s="618"/>
      <c r="M31" s="492" t="s">
        <v>189</v>
      </c>
      <c r="N31" s="585"/>
      <c r="O31" s="578" t="s">
        <v>190</v>
      </c>
      <c r="P31" s="578"/>
      <c r="Q31" s="579" t="s">
        <v>191</v>
      </c>
      <c r="R31" s="580"/>
      <c r="S31" s="580"/>
      <c r="T31" s="581"/>
    </row>
    <row r="32" spans="1:34" ht="26.25" customHeight="1" thickBot="1">
      <c r="A32" s="606"/>
      <c r="B32" s="607"/>
      <c r="C32" s="159" t="s">
        <v>37</v>
      </c>
      <c r="D32" s="159" t="s">
        <v>169</v>
      </c>
      <c r="E32" s="159" t="s">
        <v>37</v>
      </c>
      <c r="F32" s="159" t="s">
        <v>169</v>
      </c>
      <c r="G32" s="159" t="s">
        <v>37</v>
      </c>
      <c r="H32" s="159" t="s">
        <v>169</v>
      </c>
      <c r="I32" s="159" t="s">
        <v>37</v>
      </c>
      <c r="J32" s="159" t="s">
        <v>169</v>
      </c>
      <c r="K32" s="190"/>
      <c r="L32" s="190"/>
      <c r="M32" s="159" t="s">
        <v>170</v>
      </c>
      <c r="N32" s="178" t="s">
        <v>171</v>
      </c>
      <c r="O32" s="245" t="s">
        <v>170</v>
      </c>
      <c r="P32" s="245" t="s">
        <v>171</v>
      </c>
      <c r="Q32" s="582"/>
      <c r="R32" s="583"/>
      <c r="S32" s="583"/>
      <c r="T32" s="584"/>
    </row>
    <row r="33" spans="1:20" ht="26.25" customHeight="1">
      <c r="A33" s="614" t="s">
        <v>172</v>
      </c>
      <c r="B33" s="180" t="s">
        <v>173</v>
      </c>
      <c r="C33" s="162"/>
      <c r="D33" s="162"/>
      <c r="E33" s="162"/>
      <c r="F33" s="162"/>
      <c r="G33" s="162"/>
      <c r="H33" s="162"/>
      <c r="I33" s="162"/>
      <c r="J33" s="162"/>
      <c r="K33" s="181"/>
      <c r="L33" s="181"/>
      <c r="M33" s="162"/>
      <c r="N33" s="191"/>
      <c r="O33" s="256"/>
      <c r="P33" s="195"/>
      <c r="Q33" s="591"/>
      <c r="R33" s="592"/>
      <c r="S33" s="592"/>
      <c r="T33" s="593"/>
    </row>
    <row r="34" spans="1:20" ht="26.25" customHeight="1">
      <c r="A34" s="615"/>
      <c r="B34" s="183" t="s">
        <v>174</v>
      </c>
      <c r="C34" s="164"/>
      <c r="D34" s="164"/>
      <c r="E34" s="164"/>
      <c r="F34" s="164"/>
      <c r="G34" s="164"/>
      <c r="H34" s="164"/>
      <c r="I34" s="164"/>
      <c r="J34" s="164"/>
      <c r="K34" s="184"/>
      <c r="L34" s="184"/>
      <c r="M34" s="164"/>
      <c r="N34" s="173"/>
      <c r="O34" s="257"/>
      <c r="P34" s="196"/>
      <c r="Q34" s="591"/>
      <c r="R34" s="592"/>
      <c r="S34" s="592"/>
      <c r="T34" s="593"/>
    </row>
    <row r="35" spans="1:20" ht="26.25" customHeight="1">
      <c r="A35" s="615"/>
      <c r="B35" s="183" t="s">
        <v>175</v>
      </c>
      <c r="C35" s="164"/>
      <c r="D35" s="164"/>
      <c r="E35" s="164"/>
      <c r="F35" s="164"/>
      <c r="G35" s="164"/>
      <c r="H35" s="164"/>
      <c r="I35" s="164"/>
      <c r="J35" s="164"/>
      <c r="K35" s="184"/>
      <c r="L35" s="184"/>
      <c r="M35" s="164"/>
      <c r="N35" s="173"/>
      <c r="O35" s="257"/>
      <c r="P35" s="196"/>
      <c r="Q35" s="591"/>
      <c r="R35" s="592"/>
      <c r="S35" s="592"/>
      <c r="T35" s="593"/>
    </row>
    <row r="36" spans="1:20" ht="26.25" customHeight="1" thickBot="1">
      <c r="A36" s="616"/>
      <c r="B36" s="186" t="s">
        <v>176</v>
      </c>
      <c r="C36" s="166"/>
      <c r="D36" s="167"/>
      <c r="E36" s="166"/>
      <c r="F36" s="167"/>
      <c r="G36" s="166"/>
      <c r="H36" s="167"/>
      <c r="I36" s="166"/>
      <c r="J36" s="167"/>
      <c r="K36" s="187"/>
      <c r="L36" s="188"/>
      <c r="M36" s="166"/>
      <c r="N36" s="166"/>
      <c r="O36" s="258"/>
      <c r="P36" s="197"/>
      <c r="Q36" s="591"/>
      <c r="R36" s="592"/>
      <c r="S36" s="592"/>
      <c r="T36" s="593"/>
    </row>
    <row r="37" spans="1:20" ht="26.25" customHeight="1" thickBot="1">
      <c r="A37" s="603" t="s">
        <v>177</v>
      </c>
      <c r="B37" s="604"/>
      <c r="C37" s="566"/>
      <c r="D37" s="124">
        <f>【10月】月集計表!$AW$63</f>
        <v>0</v>
      </c>
      <c r="E37" s="566"/>
      <c r="F37" s="124">
        <f>【11月】月集計表!$AW$63</f>
        <v>0</v>
      </c>
      <c r="G37" s="566"/>
      <c r="H37" s="124">
        <f>【12月】月集計表!$AW$63</f>
        <v>0</v>
      </c>
      <c r="I37" s="566"/>
      <c r="J37" s="124">
        <f>【1月】月集計表!$AW$63</f>
        <v>0</v>
      </c>
      <c r="K37" s="608"/>
      <c r="L37" s="192"/>
      <c r="M37" s="566"/>
      <c r="N37" s="179">
        <f>SUM(D37,F37,H37,J37)</f>
        <v>0</v>
      </c>
      <c r="O37" s="594"/>
      <c r="P37" s="253">
        <f>N37+R19</f>
        <v>0</v>
      </c>
      <c r="Q37" s="591"/>
      <c r="R37" s="592"/>
      <c r="S37" s="592"/>
      <c r="T37" s="593"/>
    </row>
    <row r="38" spans="1:20" ht="26.25" customHeight="1" thickBot="1">
      <c r="A38" s="585" t="s">
        <v>178</v>
      </c>
      <c r="B38" s="586"/>
      <c r="C38" s="566"/>
      <c r="D38" s="121">
        <f>ROUNDDOWN(D37*0.052,0)</f>
        <v>0</v>
      </c>
      <c r="E38" s="566"/>
      <c r="F38" s="121">
        <f>ROUNDDOWN(F37*0.052,0)</f>
        <v>0</v>
      </c>
      <c r="G38" s="566"/>
      <c r="H38" s="121">
        <f>ROUNDDOWN(H37*0.052,0)</f>
        <v>0</v>
      </c>
      <c r="I38" s="566"/>
      <c r="J38" s="121">
        <f>ROUNDDOWN(J37*0.052,0)</f>
        <v>0</v>
      </c>
      <c r="K38" s="608"/>
      <c r="L38" s="184"/>
      <c r="M38" s="566"/>
      <c r="N38" s="165">
        <f t="shared" ref="N38:N47" si="1">SUM(D38,F38,H38,J38)</f>
        <v>0</v>
      </c>
      <c r="O38" s="595"/>
      <c r="P38" s="254">
        <f>N38+R20</f>
        <v>0</v>
      </c>
      <c r="Q38" s="591"/>
      <c r="R38" s="592"/>
      <c r="S38" s="592"/>
      <c r="T38" s="593"/>
    </row>
    <row r="39" spans="1:20" ht="26.25" customHeight="1" thickBot="1">
      <c r="A39" s="610"/>
      <c r="B39" s="611"/>
      <c r="C39" s="566"/>
      <c r="D39" s="184"/>
      <c r="E39" s="566"/>
      <c r="F39" s="184"/>
      <c r="G39" s="566"/>
      <c r="H39" s="184"/>
      <c r="I39" s="566"/>
      <c r="J39" s="184"/>
      <c r="K39" s="608"/>
      <c r="L39" s="184"/>
      <c r="M39" s="566"/>
      <c r="N39" s="193"/>
      <c r="O39" s="595"/>
      <c r="P39" s="260"/>
      <c r="Q39" s="591"/>
      <c r="R39" s="592"/>
      <c r="S39" s="592"/>
      <c r="T39" s="593"/>
    </row>
    <row r="40" spans="1:20" ht="26.25" customHeight="1" thickBot="1">
      <c r="A40" s="610" t="s">
        <v>179</v>
      </c>
      <c r="B40" s="611"/>
      <c r="C40" s="566"/>
      <c r="D40" s="164"/>
      <c r="E40" s="566"/>
      <c r="F40" s="164"/>
      <c r="G40" s="566"/>
      <c r="H40" s="164"/>
      <c r="I40" s="566"/>
      <c r="J40" s="164"/>
      <c r="K40" s="608"/>
      <c r="L40" s="184"/>
      <c r="M40" s="566"/>
      <c r="N40" s="173"/>
      <c r="O40" s="595"/>
      <c r="P40" s="260"/>
      <c r="Q40" s="591"/>
      <c r="R40" s="592"/>
      <c r="S40" s="592"/>
      <c r="T40" s="593"/>
    </row>
    <row r="41" spans="1:20" ht="26.25" customHeight="1" thickBot="1">
      <c r="A41" s="610" t="s">
        <v>180</v>
      </c>
      <c r="B41" s="611"/>
      <c r="C41" s="566"/>
      <c r="D41" s="164"/>
      <c r="E41" s="566"/>
      <c r="F41" s="164"/>
      <c r="G41" s="566"/>
      <c r="H41" s="164"/>
      <c r="I41" s="566"/>
      <c r="J41" s="164"/>
      <c r="K41" s="608"/>
      <c r="L41" s="184"/>
      <c r="M41" s="566"/>
      <c r="N41" s="173"/>
      <c r="O41" s="595"/>
      <c r="P41" s="260"/>
      <c r="Q41" s="591"/>
      <c r="R41" s="592"/>
      <c r="S41" s="592"/>
      <c r="T41" s="593"/>
    </row>
    <row r="42" spans="1:20" ht="26.25" customHeight="1" thickBot="1">
      <c r="A42" s="610" t="s">
        <v>181</v>
      </c>
      <c r="B42" s="611"/>
      <c r="C42" s="566"/>
      <c r="D42" s="164"/>
      <c r="E42" s="566"/>
      <c r="F42" s="164"/>
      <c r="G42" s="566"/>
      <c r="H42" s="164"/>
      <c r="I42" s="566"/>
      <c r="J42" s="164"/>
      <c r="K42" s="608"/>
      <c r="L42" s="184"/>
      <c r="M42" s="566"/>
      <c r="N42" s="173"/>
      <c r="O42" s="595"/>
      <c r="P42" s="260"/>
      <c r="Q42" s="591"/>
      <c r="R42" s="592"/>
      <c r="S42" s="592"/>
      <c r="T42" s="593"/>
    </row>
    <row r="43" spans="1:20" ht="26.25" customHeight="1" thickBot="1">
      <c r="A43" s="612"/>
      <c r="B43" s="613"/>
      <c r="C43" s="566"/>
      <c r="D43" s="184"/>
      <c r="E43" s="566"/>
      <c r="F43" s="184"/>
      <c r="G43" s="566"/>
      <c r="H43" s="184"/>
      <c r="I43" s="566"/>
      <c r="J43" s="184"/>
      <c r="K43" s="608"/>
      <c r="L43" s="184"/>
      <c r="M43" s="566"/>
      <c r="N43" s="193"/>
      <c r="O43" s="595"/>
      <c r="P43" s="260"/>
      <c r="Q43" s="591"/>
      <c r="R43" s="592"/>
      <c r="S43" s="592"/>
      <c r="T43" s="593"/>
    </row>
    <row r="44" spans="1:20" ht="26.25" customHeight="1" thickBot="1">
      <c r="A44" s="612"/>
      <c r="B44" s="613"/>
      <c r="C44" s="566"/>
      <c r="D44" s="184"/>
      <c r="E44" s="566"/>
      <c r="F44" s="184"/>
      <c r="G44" s="566"/>
      <c r="H44" s="184"/>
      <c r="I44" s="566"/>
      <c r="J44" s="184"/>
      <c r="K44" s="608"/>
      <c r="L44" s="184"/>
      <c r="M44" s="566"/>
      <c r="N44" s="193"/>
      <c r="O44" s="595"/>
      <c r="P44" s="260"/>
      <c r="Q44" s="591"/>
      <c r="R44" s="592"/>
      <c r="S44" s="592"/>
      <c r="T44" s="593"/>
    </row>
    <row r="45" spans="1:20" ht="26.25" customHeight="1" thickBot="1">
      <c r="A45" s="612"/>
      <c r="B45" s="613"/>
      <c r="C45" s="566"/>
      <c r="D45" s="184"/>
      <c r="E45" s="566"/>
      <c r="F45" s="184"/>
      <c r="G45" s="566"/>
      <c r="H45" s="184"/>
      <c r="I45" s="566"/>
      <c r="J45" s="184"/>
      <c r="K45" s="608"/>
      <c r="L45" s="184"/>
      <c r="M45" s="566"/>
      <c r="N45" s="193"/>
      <c r="O45" s="595"/>
      <c r="P45" s="260"/>
      <c r="Q45" s="591"/>
      <c r="R45" s="592"/>
      <c r="S45" s="592"/>
      <c r="T45" s="593"/>
    </row>
    <row r="46" spans="1:20" ht="26.25" customHeight="1" thickBot="1">
      <c r="A46" s="585" t="s">
        <v>202</v>
      </c>
      <c r="B46" s="586"/>
      <c r="C46" s="566"/>
      <c r="D46" s="121">
        <f>【10月】月集計表!$BF$63</f>
        <v>0</v>
      </c>
      <c r="E46" s="566"/>
      <c r="F46" s="121">
        <f>【11月】月集計表!$BF$63</f>
        <v>0</v>
      </c>
      <c r="G46" s="566"/>
      <c r="H46" s="121">
        <f>【12月】月集計表!$BF$63</f>
        <v>0</v>
      </c>
      <c r="I46" s="566"/>
      <c r="J46" s="121">
        <f>【1月】月集計表!$BF$63</f>
        <v>0</v>
      </c>
      <c r="K46" s="608"/>
      <c r="L46" s="184"/>
      <c r="M46" s="566"/>
      <c r="N46" s="165">
        <f t="shared" si="1"/>
        <v>0</v>
      </c>
      <c r="O46" s="595"/>
      <c r="P46" s="254">
        <f>IF(N46+R28&gt;110000*$C$6,110000*$C$6,N46+R28)</f>
        <v>0</v>
      </c>
      <c r="Q46" s="591"/>
      <c r="R46" s="592"/>
      <c r="S46" s="592"/>
      <c r="T46" s="593"/>
    </row>
    <row r="47" spans="1:20" ht="26.25" customHeight="1" thickBot="1">
      <c r="A47" s="585" t="s">
        <v>184</v>
      </c>
      <c r="B47" s="586"/>
      <c r="C47" s="568"/>
      <c r="D47" s="121">
        <f>SUM(D36:D45)</f>
        <v>0</v>
      </c>
      <c r="E47" s="568"/>
      <c r="F47" s="121">
        <f>SUM(F36:F45)</f>
        <v>0</v>
      </c>
      <c r="G47" s="568"/>
      <c r="H47" s="121">
        <f>SUM(H36:H45)</f>
        <v>0</v>
      </c>
      <c r="I47" s="568"/>
      <c r="J47" s="121">
        <f>SUM(J36:J45)</f>
        <v>0</v>
      </c>
      <c r="K47" s="609"/>
      <c r="L47" s="184"/>
      <c r="M47" s="568"/>
      <c r="N47" s="165">
        <f t="shared" si="1"/>
        <v>0</v>
      </c>
      <c r="O47" s="595"/>
      <c r="P47" s="255">
        <f>SUM(P36:P45)</f>
        <v>0</v>
      </c>
      <c r="Q47" s="591"/>
      <c r="R47" s="592"/>
      <c r="S47" s="592"/>
      <c r="T47" s="593"/>
    </row>
  </sheetData>
  <sheetProtection algorithmName="SHA-512" hashValue="BpeUhLqrE3XLcMulwv3IRxuGJiPx1Gi42psTAm8AjLzJgY8sXUHX0RTVmJwbCPburpuZybN7yrGDqwKU1YDmhw==" saltValue="AVqG/BUwlgCsA0jRopTrHQ==" spinCount="100000" sheet="1" objects="1" scenarios="1"/>
  <mergeCells count="81">
    <mergeCell ref="Q46:T46"/>
    <mergeCell ref="A13:B14"/>
    <mergeCell ref="A31:B32"/>
    <mergeCell ref="A26:B26"/>
    <mergeCell ref="A27:B27"/>
    <mergeCell ref="A28:B28"/>
    <mergeCell ref="A19:B19"/>
    <mergeCell ref="A20:B20"/>
    <mergeCell ref="A21:B21"/>
    <mergeCell ref="A22:B22"/>
    <mergeCell ref="A23:B23"/>
    <mergeCell ref="A24:B24"/>
    <mergeCell ref="A25:B25"/>
    <mergeCell ref="S13:T13"/>
    <mergeCell ref="A15:A18"/>
    <mergeCell ref="C19:C29"/>
    <mergeCell ref="A1:B1"/>
    <mergeCell ref="D2:P3"/>
    <mergeCell ref="T2:T3"/>
    <mergeCell ref="J5:L5"/>
    <mergeCell ref="M5:O5"/>
    <mergeCell ref="P5:Q5"/>
    <mergeCell ref="R5:T5"/>
    <mergeCell ref="K13:L13"/>
    <mergeCell ref="A29:B29"/>
    <mergeCell ref="M13:N13"/>
    <mergeCell ref="O13:P13"/>
    <mergeCell ref="Q13:R13"/>
    <mergeCell ref="K19:K29"/>
    <mergeCell ref="M19:M29"/>
    <mergeCell ref="O19:O29"/>
    <mergeCell ref="Q19:Q29"/>
    <mergeCell ref="E19:E29"/>
    <mergeCell ref="G19:G29"/>
    <mergeCell ref="I19:I29"/>
    <mergeCell ref="C13:D13"/>
    <mergeCell ref="E13:F13"/>
    <mergeCell ref="G13:H13"/>
    <mergeCell ref="I13:J13"/>
    <mergeCell ref="S19:S29"/>
    <mergeCell ref="O31:P31"/>
    <mergeCell ref="Q31:T32"/>
    <mergeCell ref="Q33:T33"/>
    <mergeCell ref="Q34:T34"/>
    <mergeCell ref="Q35:T35"/>
    <mergeCell ref="Q36:T36"/>
    <mergeCell ref="C31:D31"/>
    <mergeCell ref="E31:F31"/>
    <mergeCell ref="G31:H31"/>
    <mergeCell ref="I31:J31"/>
    <mergeCell ref="K31:L31"/>
    <mergeCell ref="I37:I47"/>
    <mergeCell ref="K37:K47"/>
    <mergeCell ref="M31:N31"/>
    <mergeCell ref="A39:B39"/>
    <mergeCell ref="A40:B40"/>
    <mergeCell ref="A41:B41"/>
    <mergeCell ref="A42:B42"/>
    <mergeCell ref="A43:B43"/>
    <mergeCell ref="A44:B44"/>
    <mergeCell ref="A45:B45"/>
    <mergeCell ref="A46:B46"/>
    <mergeCell ref="A37:B37"/>
    <mergeCell ref="A38:B38"/>
    <mergeCell ref="A33:A36"/>
    <mergeCell ref="Q45:T45"/>
    <mergeCell ref="A47:B47"/>
    <mergeCell ref="Q47:T47"/>
    <mergeCell ref="M37:M47"/>
    <mergeCell ref="O37:O47"/>
    <mergeCell ref="Q37:T37"/>
    <mergeCell ref="Q38:T38"/>
    <mergeCell ref="Q39:T39"/>
    <mergeCell ref="Q40:T40"/>
    <mergeCell ref="Q41:T41"/>
    <mergeCell ref="Q42:T42"/>
    <mergeCell ref="Q43:T43"/>
    <mergeCell ref="Q44:T44"/>
    <mergeCell ref="C37:C47"/>
    <mergeCell ref="E37:E47"/>
    <mergeCell ref="G37:G47"/>
  </mergeCells>
  <phoneticPr fontId="1"/>
  <conditionalFormatting sqref="C8">
    <cfRule type="containsBlanks" dxfId="14" priority="3" stopIfTrue="1">
      <formula>LEN(TRIM(C8))=0</formula>
    </cfRule>
  </conditionalFormatting>
  <conditionalFormatting sqref="M5 R5">
    <cfRule type="expression" dxfId="13" priority="1" stopIfTrue="1">
      <formula>M5=""</formula>
    </cfRule>
  </conditionalFormatting>
  <conditionalFormatting sqref="Q33:T45 Q46 Q47:T47">
    <cfRule type="expression" dxfId="12" priority="2" stopIfTrue="1">
      <formula>Q33=""</formula>
    </cfRule>
  </conditionalFormatting>
  <printOptions horizontalCentered="1" verticalCentered="1"/>
  <pageMargins left="0" right="0" top="0.59055118110236227" bottom="0.19685039370078741" header="0" footer="0"/>
  <pageSetup paperSize="9" scale="53"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FFFF00"/>
    <pageSetUpPr fitToPage="1"/>
  </sheetPr>
  <dimension ref="A1:AH47"/>
  <sheetViews>
    <sheetView view="pageBreakPreview" zoomScale="55" zoomScaleNormal="25" zoomScaleSheetLayoutView="55" workbookViewId="0">
      <selection activeCell="T2" sqref="T2:T3"/>
    </sheetView>
  </sheetViews>
  <sheetFormatPr defaultColWidth="5.33203125" defaultRowHeight="15" customHeight="1"/>
  <cols>
    <col min="1" max="1" width="8.33203125" style="4" customWidth="1"/>
    <col min="2" max="2" width="24.6640625" style="4" customWidth="1"/>
    <col min="3" max="14" width="12.33203125" style="4" customWidth="1"/>
    <col min="15" max="16" width="13.6640625" style="4" customWidth="1"/>
    <col min="17" max="20" width="13.77734375" style="4" customWidth="1"/>
    <col min="21" max="33" width="5.33203125" style="4" customWidth="1"/>
    <col min="34" max="34" width="6.33203125" style="4" customWidth="1"/>
    <col min="35" max="256" width="5.33203125" style="4"/>
    <col min="257" max="257" width="8.33203125" style="4" customWidth="1"/>
    <col min="258" max="258" width="24.6640625" style="4" customWidth="1"/>
    <col min="259" max="270" width="12.33203125" style="4" customWidth="1"/>
    <col min="271" max="272" width="13.6640625" style="4" customWidth="1"/>
    <col min="273" max="276" width="13.77734375" style="4" customWidth="1"/>
    <col min="277" max="289" width="5.33203125" style="4" customWidth="1"/>
    <col min="290" max="290" width="6.33203125" style="4" customWidth="1"/>
    <col min="291" max="512" width="5.33203125" style="4"/>
    <col min="513" max="513" width="8.33203125" style="4" customWidth="1"/>
    <col min="514" max="514" width="24.6640625" style="4" customWidth="1"/>
    <col min="515" max="526" width="12.33203125" style="4" customWidth="1"/>
    <col min="527" max="528" width="13.6640625" style="4" customWidth="1"/>
    <col min="529" max="532" width="13.77734375" style="4" customWidth="1"/>
    <col min="533" max="545" width="5.33203125" style="4" customWidth="1"/>
    <col min="546" max="546" width="6.33203125" style="4" customWidth="1"/>
    <col min="547" max="768" width="5.33203125" style="4"/>
    <col min="769" max="769" width="8.33203125" style="4" customWidth="1"/>
    <col min="770" max="770" width="24.6640625" style="4" customWidth="1"/>
    <col min="771" max="782" width="12.33203125" style="4" customWidth="1"/>
    <col min="783" max="784" width="13.6640625" style="4" customWidth="1"/>
    <col min="785" max="788" width="13.77734375" style="4" customWidth="1"/>
    <col min="789" max="801" width="5.33203125" style="4" customWidth="1"/>
    <col min="802" max="802" width="6.33203125" style="4" customWidth="1"/>
    <col min="803" max="1024" width="5.33203125" style="4"/>
    <col min="1025" max="1025" width="8.33203125" style="4" customWidth="1"/>
    <col min="1026" max="1026" width="24.6640625" style="4" customWidth="1"/>
    <col min="1027" max="1038" width="12.33203125" style="4" customWidth="1"/>
    <col min="1039" max="1040" width="13.6640625" style="4" customWidth="1"/>
    <col min="1041" max="1044" width="13.77734375" style="4" customWidth="1"/>
    <col min="1045" max="1057" width="5.33203125" style="4" customWidth="1"/>
    <col min="1058" max="1058" width="6.33203125" style="4" customWidth="1"/>
    <col min="1059" max="1280" width="5.33203125" style="4"/>
    <col min="1281" max="1281" width="8.33203125" style="4" customWidth="1"/>
    <col min="1282" max="1282" width="24.6640625" style="4" customWidth="1"/>
    <col min="1283" max="1294" width="12.33203125" style="4" customWidth="1"/>
    <col min="1295" max="1296" width="13.6640625" style="4" customWidth="1"/>
    <col min="1297" max="1300" width="13.77734375" style="4" customWidth="1"/>
    <col min="1301" max="1313" width="5.33203125" style="4" customWidth="1"/>
    <col min="1314" max="1314" width="6.33203125" style="4" customWidth="1"/>
    <col min="1315" max="1536" width="5.33203125" style="4"/>
    <col min="1537" max="1537" width="8.33203125" style="4" customWidth="1"/>
    <col min="1538" max="1538" width="24.6640625" style="4" customWidth="1"/>
    <col min="1539" max="1550" width="12.33203125" style="4" customWidth="1"/>
    <col min="1551" max="1552" width="13.6640625" style="4" customWidth="1"/>
    <col min="1553" max="1556" width="13.77734375" style="4" customWidth="1"/>
    <col min="1557" max="1569" width="5.33203125" style="4" customWidth="1"/>
    <col min="1570" max="1570" width="6.33203125" style="4" customWidth="1"/>
    <col min="1571" max="1792" width="5.33203125" style="4"/>
    <col min="1793" max="1793" width="8.33203125" style="4" customWidth="1"/>
    <col min="1794" max="1794" width="24.6640625" style="4" customWidth="1"/>
    <col min="1795" max="1806" width="12.33203125" style="4" customWidth="1"/>
    <col min="1807" max="1808" width="13.6640625" style="4" customWidth="1"/>
    <col min="1809" max="1812" width="13.77734375" style="4" customWidth="1"/>
    <col min="1813" max="1825" width="5.33203125" style="4" customWidth="1"/>
    <col min="1826" max="1826" width="6.33203125" style="4" customWidth="1"/>
    <col min="1827" max="2048" width="5.33203125" style="4"/>
    <col min="2049" max="2049" width="8.33203125" style="4" customWidth="1"/>
    <col min="2050" max="2050" width="24.6640625" style="4" customWidth="1"/>
    <col min="2051" max="2062" width="12.33203125" style="4" customWidth="1"/>
    <col min="2063" max="2064" width="13.6640625" style="4" customWidth="1"/>
    <col min="2065" max="2068" width="13.77734375" style="4" customWidth="1"/>
    <col min="2069" max="2081" width="5.33203125" style="4" customWidth="1"/>
    <col min="2082" max="2082" width="6.33203125" style="4" customWidth="1"/>
    <col min="2083" max="2304" width="5.33203125" style="4"/>
    <col min="2305" max="2305" width="8.33203125" style="4" customWidth="1"/>
    <col min="2306" max="2306" width="24.6640625" style="4" customWidth="1"/>
    <col min="2307" max="2318" width="12.33203125" style="4" customWidth="1"/>
    <col min="2319" max="2320" width="13.6640625" style="4" customWidth="1"/>
    <col min="2321" max="2324" width="13.77734375" style="4" customWidth="1"/>
    <col min="2325" max="2337" width="5.33203125" style="4" customWidth="1"/>
    <col min="2338" max="2338" width="6.33203125" style="4" customWidth="1"/>
    <col min="2339" max="2560" width="5.33203125" style="4"/>
    <col min="2561" max="2561" width="8.33203125" style="4" customWidth="1"/>
    <col min="2562" max="2562" width="24.6640625" style="4" customWidth="1"/>
    <col min="2563" max="2574" width="12.33203125" style="4" customWidth="1"/>
    <col min="2575" max="2576" width="13.6640625" style="4" customWidth="1"/>
    <col min="2577" max="2580" width="13.77734375" style="4" customWidth="1"/>
    <col min="2581" max="2593" width="5.33203125" style="4" customWidth="1"/>
    <col min="2594" max="2594" width="6.33203125" style="4" customWidth="1"/>
    <col min="2595" max="2816" width="5.33203125" style="4"/>
    <col min="2817" max="2817" width="8.33203125" style="4" customWidth="1"/>
    <col min="2818" max="2818" width="24.6640625" style="4" customWidth="1"/>
    <col min="2819" max="2830" width="12.33203125" style="4" customWidth="1"/>
    <col min="2831" max="2832" width="13.6640625" style="4" customWidth="1"/>
    <col min="2833" max="2836" width="13.77734375" style="4" customWidth="1"/>
    <col min="2837" max="2849" width="5.33203125" style="4" customWidth="1"/>
    <col min="2850" max="2850" width="6.33203125" style="4" customWidth="1"/>
    <col min="2851" max="3072" width="5.33203125" style="4"/>
    <col min="3073" max="3073" width="8.33203125" style="4" customWidth="1"/>
    <col min="3074" max="3074" width="24.6640625" style="4" customWidth="1"/>
    <col min="3075" max="3086" width="12.33203125" style="4" customWidth="1"/>
    <col min="3087" max="3088" width="13.6640625" style="4" customWidth="1"/>
    <col min="3089" max="3092" width="13.77734375" style="4" customWidth="1"/>
    <col min="3093" max="3105" width="5.33203125" style="4" customWidth="1"/>
    <col min="3106" max="3106" width="6.33203125" style="4" customWidth="1"/>
    <col min="3107" max="3328" width="5.33203125" style="4"/>
    <col min="3329" max="3329" width="8.33203125" style="4" customWidth="1"/>
    <col min="3330" max="3330" width="24.6640625" style="4" customWidth="1"/>
    <col min="3331" max="3342" width="12.33203125" style="4" customWidth="1"/>
    <col min="3343" max="3344" width="13.6640625" style="4" customWidth="1"/>
    <col min="3345" max="3348" width="13.77734375" style="4" customWidth="1"/>
    <col min="3349" max="3361" width="5.33203125" style="4" customWidth="1"/>
    <col min="3362" max="3362" width="6.33203125" style="4" customWidth="1"/>
    <col min="3363" max="3584" width="5.33203125" style="4"/>
    <col min="3585" max="3585" width="8.33203125" style="4" customWidth="1"/>
    <col min="3586" max="3586" width="24.6640625" style="4" customWidth="1"/>
    <col min="3587" max="3598" width="12.33203125" style="4" customWidth="1"/>
    <col min="3599" max="3600" width="13.6640625" style="4" customWidth="1"/>
    <col min="3601" max="3604" width="13.77734375" style="4" customWidth="1"/>
    <col min="3605" max="3617" width="5.33203125" style="4" customWidth="1"/>
    <col min="3618" max="3618" width="6.33203125" style="4" customWidth="1"/>
    <col min="3619" max="3840" width="5.33203125" style="4"/>
    <col min="3841" max="3841" width="8.33203125" style="4" customWidth="1"/>
    <col min="3842" max="3842" width="24.6640625" style="4" customWidth="1"/>
    <col min="3843" max="3854" width="12.33203125" style="4" customWidth="1"/>
    <col min="3855" max="3856" width="13.6640625" style="4" customWidth="1"/>
    <col min="3857" max="3860" width="13.77734375" style="4" customWidth="1"/>
    <col min="3861" max="3873" width="5.33203125" style="4" customWidth="1"/>
    <col min="3874" max="3874" width="6.33203125" style="4" customWidth="1"/>
    <col min="3875" max="4096" width="5.33203125" style="4"/>
    <col min="4097" max="4097" width="8.33203125" style="4" customWidth="1"/>
    <col min="4098" max="4098" width="24.6640625" style="4" customWidth="1"/>
    <col min="4099" max="4110" width="12.33203125" style="4" customWidth="1"/>
    <col min="4111" max="4112" width="13.6640625" style="4" customWidth="1"/>
    <col min="4113" max="4116" width="13.77734375" style="4" customWidth="1"/>
    <col min="4117" max="4129" width="5.33203125" style="4" customWidth="1"/>
    <col min="4130" max="4130" width="6.33203125" style="4" customWidth="1"/>
    <col min="4131" max="4352" width="5.33203125" style="4"/>
    <col min="4353" max="4353" width="8.33203125" style="4" customWidth="1"/>
    <col min="4354" max="4354" width="24.6640625" style="4" customWidth="1"/>
    <col min="4355" max="4366" width="12.33203125" style="4" customWidth="1"/>
    <col min="4367" max="4368" width="13.6640625" style="4" customWidth="1"/>
    <col min="4369" max="4372" width="13.77734375" style="4" customWidth="1"/>
    <col min="4373" max="4385" width="5.33203125" style="4" customWidth="1"/>
    <col min="4386" max="4386" width="6.33203125" style="4" customWidth="1"/>
    <col min="4387" max="4608" width="5.33203125" style="4"/>
    <col min="4609" max="4609" width="8.33203125" style="4" customWidth="1"/>
    <col min="4610" max="4610" width="24.6640625" style="4" customWidth="1"/>
    <col min="4611" max="4622" width="12.33203125" style="4" customWidth="1"/>
    <col min="4623" max="4624" width="13.6640625" style="4" customWidth="1"/>
    <col min="4625" max="4628" width="13.77734375" style="4" customWidth="1"/>
    <col min="4629" max="4641" width="5.33203125" style="4" customWidth="1"/>
    <col min="4642" max="4642" width="6.33203125" style="4" customWidth="1"/>
    <col min="4643" max="4864" width="5.33203125" style="4"/>
    <col min="4865" max="4865" width="8.33203125" style="4" customWidth="1"/>
    <col min="4866" max="4866" width="24.6640625" style="4" customWidth="1"/>
    <col min="4867" max="4878" width="12.33203125" style="4" customWidth="1"/>
    <col min="4879" max="4880" width="13.6640625" style="4" customWidth="1"/>
    <col min="4881" max="4884" width="13.77734375" style="4" customWidth="1"/>
    <col min="4885" max="4897" width="5.33203125" style="4" customWidth="1"/>
    <col min="4898" max="4898" width="6.33203125" style="4" customWidth="1"/>
    <col min="4899" max="5120" width="5.33203125" style="4"/>
    <col min="5121" max="5121" width="8.33203125" style="4" customWidth="1"/>
    <col min="5122" max="5122" width="24.6640625" style="4" customWidth="1"/>
    <col min="5123" max="5134" width="12.33203125" style="4" customWidth="1"/>
    <col min="5135" max="5136" width="13.6640625" style="4" customWidth="1"/>
    <col min="5137" max="5140" width="13.77734375" style="4" customWidth="1"/>
    <col min="5141" max="5153" width="5.33203125" style="4" customWidth="1"/>
    <col min="5154" max="5154" width="6.33203125" style="4" customWidth="1"/>
    <col min="5155" max="5376" width="5.33203125" style="4"/>
    <col min="5377" max="5377" width="8.33203125" style="4" customWidth="1"/>
    <col min="5378" max="5378" width="24.6640625" style="4" customWidth="1"/>
    <col min="5379" max="5390" width="12.33203125" style="4" customWidth="1"/>
    <col min="5391" max="5392" width="13.6640625" style="4" customWidth="1"/>
    <col min="5393" max="5396" width="13.77734375" style="4" customWidth="1"/>
    <col min="5397" max="5409" width="5.33203125" style="4" customWidth="1"/>
    <col min="5410" max="5410" width="6.33203125" style="4" customWidth="1"/>
    <col min="5411" max="5632" width="5.33203125" style="4"/>
    <col min="5633" max="5633" width="8.33203125" style="4" customWidth="1"/>
    <col min="5634" max="5634" width="24.6640625" style="4" customWidth="1"/>
    <col min="5635" max="5646" width="12.33203125" style="4" customWidth="1"/>
    <col min="5647" max="5648" width="13.6640625" style="4" customWidth="1"/>
    <col min="5649" max="5652" width="13.77734375" style="4" customWidth="1"/>
    <col min="5653" max="5665" width="5.33203125" style="4" customWidth="1"/>
    <col min="5666" max="5666" width="6.33203125" style="4" customWidth="1"/>
    <col min="5667" max="5888" width="5.33203125" style="4"/>
    <col min="5889" max="5889" width="8.33203125" style="4" customWidth="1"/>
    <col min="5890" max="5890" width="24.6640625" style="4" customWidth="1"/>
    <col min="5891" max="5902" width="12.33203125" style="4" customWidth="1"/>
    <col min="5903" max="5904" width="13.6640625" style="4" customWidth="1"/>
    <col min="5905" max="5908" width="13.77734375" style="4" customWidth="1"/>
    <col min="5909" max="5921" width="5.33203125" style="4" customWidth="1"/>
    <col min="5922" max="5922" width="6.33203125" style="4" customWidth="1"/>
    <col min="5923" max="6144" width="5.33203125" style="4"/>
    <col min="6145" max="6145" width="8.33203125" style="4" customWidth="1"/>
    <col min="6146" max="6146" width="24.6640625" style="4" customWidth="1"/>
    <col min="6147" max="6158" width="12.33203125" style="4" customWidth="1"/>
    <col min="6159" max="6160" width="13.6640625" style="4" customWidth="1"/>
    <col min="6161" max="6164" width="13.77734375" style="4" customWidth="1"/>
    <col min="6165" max="6177" width="5.33203125" style="4" customWidth="1"/>
    <col min="6178" max="6178" width="6.33203125" style="4" customWidth="1"/>
    <col min="6179" max="6400" width="5.33203125" style="4"/>
    <col min="6401" max="6401" width="8.33203125" style="4" customWidth="1"/>
    <col min="6402" max="6402" width="24.6640625" style="4" customWidth="1"/>
    <col min="6403" max="6414" width="12.33203125" style="4" customWidth="1"/>
    <col min="6415" max="6416" width="13.6640625" style="4" customWidth="1"/>
    <col min="6417" max="6420" width="13.77734375" style="4" customWidth="1"/>
    <col min="6421" max="6433" width="5.33203125" style="4" customWidth="1"/>
    <col min="6434" max="6434" width="6.33203125" style="4" customWidth="1"/>
    <col min="6435" max="6656" width="5.33203125" style="4"/>
    <col min="6657" max="6657" width="8.33203125" style="4" customWidth="1"/>
    <col min="6658" max="6658" width="24.6640625" style="4" customWidth="1"/>
    <col min="6659" max="6670" width="12.33203125" style="4" customWidth="1"/>
    <col min="6671" max="6672" width="13.6640625" style="4" customWidth="1"/>
    <col min="6673" max="6676" width="13.77734375" style="4" customWidth="1"/>
    <col min="6677" max="6689" width="5.33203125" style="4" customWidth="1"/>
    <col min="6690" max="6690" width="6.33203125" style="4" customWidth="1"/>
    <col min="6691" max="6912" width="5.33203125" style="4"/>
    <col min="6913" max="6913" width="8.33203125" style="4" customWidth="1"/>
    <col min="6914" max="6914" width="24.6640625" style="4" customWidth="1"/>
    <col min="6915" max="6926" width="12.33203125" style="4" customWidth="1"/>
    <col min="6927" max="6928" width="13.6640625" style="4" customWidth="1"/>
    <col min="6929" max="6932" width="13.77734375" style="4" customWidth="1"/>
    <col min="6933" max="6945" width="5.33203125" style="4" customWidth="1"/>
    <col min="6946" max="6946" width="6.33203125" style="4" customWidth="1"/>
    <col min="6947" max="7168" width="5.33203125" style="4"/>
    <col min="7169" max="7169" width="8.33203125" style="4" customWidth="1"/>
    <col min="7170" max="7170" width="24.6640625" style="4" customWidth="1"/>
    <col min="7171" max="7182" width="12.33203125" style="4" customWidth="1"/>
    <col min="7183" max="7184" width="13.6640625" style="4" customWidth="1"/>
    <col min="7185" max="7188" width="13.77734375" style="4" customWidth="1"/>
    <col min="7189" max="7201" width="5.33203125" style="4" customWidth="1"/>
    <col min="7202" max="7202" width="6.33203125" style="4" customWidth="1"/>
    <col min="7203" max="7424" width="5.33203125" style="4"/>
    <col min="7425" max="7425" width="8.33203125" style="4" customWidth="1"/>
    <col min="7426" max="7426" width="24.6640625" style="4" customWidth="1"/>
    <col min="7427" max="7438" width="12.33203125" style="4" customWidth="1"/>
    <col min="7439" max="7440" width="13.6640625" style="4" customWidth="1"/>
    <col min="7441" max="7444" width="13.77734375" style="4" customWidth="1"/>
    <col min="7445" max="7457" width="5.33203125" style="4" customWidth="1"/>
    <col min="7458" max="7458" width="6.33203125" style="4" customWidth="1"/>
    <col min="7459" max="7680" width="5.33203125" style="4"/>
    <col min="7681" max="7681" width="8.33203125" style="4" customWidth="1"/>
    <col min="7682" max="7682" width="24.6640625" style="4" customWidth="1"/>
    <col min="7683" max="7694" width="12.33203125" style="4" customWidth="1"/>
    <col min="7695" max="7696" width="13.6640625" style="4" customWidth="1"/>
    <col min="7697" max="7700" width="13.77734375" style="4" customWidth="1"/>
    <col min="7701" max="7713" width="5.33203125" style="4" customWidth="1"/>
    <col min="7714" max="7714" width="6.33203125" style="4" customWidth="1"/>
    <col min="7715" max="7936" width="5.33203125" style="4"/>
    <col min="7937" max="7937" width="8.33203125" style="4" customWidth="1"/>
    <col min="7938" max="7938" width="24.6640625" style="4" customWidth="1"/>
    <col min="7939" max="7950" width="12.33203125" style="4" customWidth="1"/>
    <col min="7951" max="7952" width="13.6640625" style="4" customWidth="1"/>
    <col min="7953" max="7956" width="13.77734375" style="4" customWidth="1"/>
    <col min="7957" max="7969" width="5.33203125" style="4" customWidth="1"/>
    <col min="7970" max="7970" width="6.33203125" style="4" customWidth="1"/>
    <col min="7971" max="8192" width="5.33203125" style="4"/>
    <col min="8193" max="8193" width="8.33203125" style="4" customWidth="1"/>
    <col min="8194" max="8194" width="24.6640625" style="4" customWidth="1"/>
    <col min="8195" max="8206" width="12.33203125" style="4" customWidth="1"/>
    <col min="8207" max="8208" width="13.6640625" style="4" customWidth="1"/>
    <col min="8209" max="8212" width="13.77734375" style="4" customWidth="1"/>
    <col min="8213" max="8225" width="5.33203125" style="4" customWidth="1"/>
    <col min="8226" max="8226" width="6.33203125" style="4" customWidth="1"/>
    <col min="8227" max="8448" width="5.33203125" style="4"/>
    <col min="8449" max="8449" width="8.33203125" style="4" customWidth="1"/>
    <col min="8450" max="8450" width="24.6640625" style="4" customWidth="1"/>
    <col min="8451" max="8462" width="12.33203125" style="4" customWidth="1"/>
    <col min="8463" max="8464" width="13.6640625" style="4" customWidth="1"/>
    <col min="8465" max="8468" width="13.77734375" style="4" customWidth="1"/>
    <col min="8469" max="8481" width="5.33203125" style="4" customWidth="1"/>
    <col min="8482" max="8482" width="6.33203125" style="4" customWidth="1"/>
    <col min="8483" max="8704" width="5.33203125" style="4"/>
    <col min="8705" max="8705" width="8.33203125" style="4" customWidth="1"/>
    <col min="8706" max="8706" width="24.6640625" style="4" customWidth="1"/>
    <col min="8707" max="8718" width="12.33203125" style="4" customWidth="1"/>
    <col min="8719" max="8720" width="13.6640625" style="4" customWidth="1"/>
    <col min="8721" max="8724" width="13.77734375" style="4" customWidth="1"/>
    <col min="8725" max="8737" width="5.33203125" style="4" customWidth="1"/>
    <col min="8738" max="8738" width="6.33203125" style="4" customWidth="1"/>
    <col min="8739" max="8960" width="5.33203125" style="4"/>
    <col min="8961" max="8961" width="8.33203125" style="4" customWidth="1"/>
    <col min="8962" max="8962" width="24.6640625" style="4" customWidth="1"/>
    <col min="8963" max="8974" width="12.33203125" style="4" customWidth="1"/>
    <col min="8975" max="8976" width="13.6640625" style="4" customWidth="1"/>
    <col min="8977" max="8980" width="13.77734375" style="4" customWidth="1"/>
    <col min="8981" max="8993" width="5.33203125" style="4" customWidth="1"/>
    <col min="8994" max="8994" width="6.33203125" style="4" customWidth="1"/>
    <col min="8995" max="9216" width="5.33203125" style="4"/>
    <col min="9217" max="9217" width="8.33203125" style="4" customWidth="1"/>
    <col min="9218" max="9218" width="24.6640625" style="4" customWidth="1"/>
    <col min="9219" max="9230" width="12.33203125" style="4" customWidth="1"/>
    <col min="9231" max="9232" width="13.6640625" style="4" customWidth="1"/>
    <col min="9233" max="9236" width="13.77734375" style="4" customWidth="1"/>
    <col min="9237" max="9249" width="5.33203125" style="4" customWidth="1"/>
    <col min="9250" max="9250" width="6.33203125" style="4" customWidth="1"/>
    <col min="9251" max="9472" width="5.33203125" style="4"/>
    <col min="9473" max="9473" width="8.33203125" style="4" customWidth="1"/>
    <col min="9474" max="9474" width="24.6640625" style="4" customWidth="1"/>
    <col min="9475" max="9486" width="12.33203125" style="4" customWidth="1"/>
    <col min="9487" max="9488" width="13.6640625" style="4" customWidth="1"/>
    <col min="9489" max="9492" width="13.77734375" style="4" customWidth="1"/>
    <col min="9493" max="9505" width="5.33203125" style="4" customWidth="1"/>
    <col min="9506" max="9506" width="6.33203125" style="4" customWidth="1"/>
    <col min="9507" max="9728" width="5.33203125" style="4"/>
    <col min="9729" max="9729" width="8.33203125" style="4" customWidth="1"/>
    <col min="9730" max="9730" width="24.6640625" style="4" customWidth="1"/>
    <col min="9731" max="9742" width="12.33203125" style="4" customWidth="1"/>
    <col min="9743" max="9744" width="13.6640625" style="4" customWidth="1"/>
    <col min="9745" max="9748" width="13.77734375" style="4" customWidth="1"/>
    <col min="9749" max="9761" width="5.33203125" style="4" customWidth="1"/>
    <col min="9762" max="9762" width="6.33203125" style="4" customWidth="1"/>
    <col min="9763" max="9984" width="5.33203125" style="4"/>
    <col min="9985" max="9985" width="8.33203125" style="4" customWidth="1"/>
    <col min="9986" max="9986" width="24.6640625" style="4" customWidth="1"/>
    <col min="9987" max="9998" width="12.33203125" style="4" customWidth="1"/>
    <col min="9999" max="10000" width="13.6640625" style="4" customWidth="1"/>
    <col min="10001" max="10004" width="13.77734375" style="4" customWidth="1"/>
    <col min="10005" max="10017" width="5.33203125" style="4" customWidth="1"/>
    <col min="10018" max="10018" width="6.33203125" style="4" customWidth="1"/>
    <col min="10019" max="10240" width="5.33203125" style="4"/>
    <col min="10241" max="10241" width="8.33203125" style="4" customWidth="1"/>
    <col min="10242" max="10242" width="24.6640625" style="4" customWidth="1"/>
    <col min="10243" max="10254" width="12.33203125" style="4" customWidth="1"/>
    <col min="10255" max="10256" width="13.6640625" style="4" customWidth="1"/>
    <col min="10257" max="10260" width="13.77734375" style="4" customWidth="1"/>
    <col min="10261" max="10273" width="5.33203125" style="4" customWidth="1"/>
    <col min="10274" max="10274" width="6.33203125" style="4" customWidth="1"/>
    <col min="10275" max="10496" width="5.33203125" style="4"/>
    <col min="10497" max="10497" width="8.33203125" style="4" customWidth="1"/>
    <col min="10498" max="10498" width="24.6640625" style="4" customWidth="1"/>
    <col min="10499" max="10510" width="12.33203125" style="4" customWidth="1"/>
    <col min="10511" max="10512" width="13.6640625" style="4" customWidth="1"/>
    <col min="10513" max="10516" width="13.77734375" style="4" customWidth="1"/>
    <col min="10517" max="10529" width="5.33203125" style="4" customWidth="1"/>
    <col min="10530" max="10530" width="6.33203125" style="4" customWidth="1"/>
    <col min="10531" max="10752" width="5.33203125" style="4"/>
    <col min="10753" max="10753" width="8.33203125" style="4" customWidth="1"/>
    <col min="10754" max="10754" width="24.6640625" style="4" customWidth="1"/>
    <col min="10755" max="10766" width="12.33203125" style="4" customWidth="1"/>
    <col min="10767" max="10768" width="13.6640625" style="4" customWidth="1"/>
    <col min="10769" max="10772" width="13.77734375" style="4" customWidth="1"/>
    <col min="10773" max="10785" width="5.33203125" style="4" customWidth="1"/>
    <col min="10786" max="10786" width="6.33203125" style="4" customWidth="1"/>
    <col min="10787" max="11008" width="5.33203125" style="4"/>
    <col min="11009" max="11009" width="8.33203125" style="4" customWidth="1"/>
    <col min="11010" max="11010" width="24.6640625" style="4" customWidth="1"/>
    <col min="11011" max="11022" width="12.33203125" style="4" customWidth="1"/>
    <col min="11023" max="11024" width="13.6640625" style="4" customWidth="1"/>
    <col min="11025" max="11028" width="13.77734375" style="4" customWidth="1"/>
    <col min="11029" max="11041" width="5.33203125" style="4" customWidth="1"/>
    <col min="11042" max="11042" width="6.33203125" style="4" customWidth="1"/>
    <col min="11043" max="11264" width="5.33203125" style="4"/>
    <col min="11265" max="11265" width="8.33203125" style="4" customWidth="1"/>
    <col min="11266" max="11266" width="24.6640625" style="4" customWidth="1"/>
    <col min="11267" max="11278" width="12.33203125" style="4" customWidth="1"/>
    <col min="11279" max="11280" width="13.6640625" style="4" customWidth="1"/>
    <col min="11281" max="11284" width="13.77734375" style="4" customWidth="1"/>
    <col min="11285" max="11297" width="5.33203125" style="4" customWidth="1"/>
    <col min="11298" max="11298" width="6.33203125" style="4" customWidth="1"/>
    <col min="11299" max="11520" width="5.33203125" style="4"/>
    <col min="11521" max="11521" width="8.33203125" style="4" customWidth="1"/>
    <col min="11522" max="11522" width="24.6640625" style="4" customWidth="1"/>
    <col min="11523" max="11534" width="12.33203125" style="4" customWidth="1"/>
    <col min="11535" max="11536" width="13.6640625" style="4" customWidth="1"/>
    <col min="11537" max="11540" width="13.77734375" style="4" customWidth="1"/>
    <col min="11541" max="11553" width="5.33203125" style="4" customWidth="1"/>
    <col min="11554" max="11554" width="6.33203125" style="4" customWidth="1"/>
    <col min="11555" max="11776" width="5.33203125" style="4"/>
    <col min="11777" max="11777" width="8.33203125" style="4" customWidth="1"/>
    <col min="11778" max="11778" width="24.6640625" style="4" customWidth="1"/>
    <col min="11779" max="11790" width="12.33203125" style="4" customWidth="1"/>
    <col min="11791" max="11792" width="13.6640625" style="4" customWidth="1"/>
    <col min="11793" max="11796" width="13.77734375" style="4" customWidth="1"/>
    <col min="11797" max="11809" width="5.33203125" style="4" customWidth="1"/>
    <col min="11810" max="11810" width="6.33203125" style="4" customWidth="1"/>
    <col min="11811" max="12032" width="5.33203125" style="4"/>
    <col min="12033" max="12033" width="8.33203125" style="4" customWidth="1"/>
    <col min="12034" max="12034" width="24.6640625" style="4" customWidth="1"/>
    <col min="12035" max="12046" width="12.33203125" style="4" customWidth="1"/>
    <col min="12047" max="12048" width="13.6640625" style="4" customWidth="1"/>
    <col min="12049" max="12052" width="13.77734375" style="4" customWidth="1"/>
    <col min="12053" max="12065" width="5.33203125" style="4" customWidth="1"/>
    <col min="12066" max="12066" width="6.33203125" style="4" customWidth="1"/>
    <col min="12067" max="12288" width="5.33203125" style="4"/>
    <col min="12289" max="12289" width="8.33203125" style="4" customWidth="1"/>
    <col min="12290" max="12290" width="24.6640625" style="4" customWidth="1"/>
    <col min="12291" max="12302" width="12.33203125" style="4" customWidth="1"/>
    <col min="12303" max="12304" width="13.6640625" style="4" customWidth="1"/>
    <col min="12305" max="12308" width="13.77734375" style="4" customWidth="1"/>
    <col min="12309" max="12321" width="5.33203125" style="4" customWidth="1"/>
    <col min="12322" max="12322" width="6.33203125" style="4" customWidth="1"/>
    <col min="12323" max="12544" width="5.33203125" style="4"/>
    <col min="12545" max="12545" width="8.33203125" style="4" customWidth="1"/>
    <col min="12546" max="12546" width="24.6640625" style="4" customWidth="1"/>
    <col min="12547" max="12558" width="12.33203125" style="4" customWidth="1"/>
    <col min="12559" max="12560" width="13.6640625" style="4" customWidth="1"/>
    <col min="12561" max="12564" width="13.77734375" style="4" customWidth="1"/>
    <col min="12565" max="12577" width="5.33203125" style="4" customWidth="1"/>
    <col min="12578" max="12578" width="6.33203125" style="4" customWidth="1"/>
    <col min="12579" max="12800" width="5.33203125" style="4"/>
    <col min="12801" max="12801" width="8.33203125" style="4" customWidth="1"/>
    <col min="12802" max="12802" width="24.6640625" style="4" customWidth="1"/>
    <col min="12803" max="12814" width="12.33203125" style="4" customWidth="1"/>
    <col min="12815" max="12816" width="13.6640625" style="4" customWidth="1"/>
    <col min="12817" max="12820" width="13.77734375" style="4" customWidth="1"/>
    <col min="12821" max="12833" width="5.33203125" style="4" customWidth="1"/>
    <col min="12834" max="12834" width="6.33203125" style="4" customWidth="1"/>
    <col min="12835" max="13056" width="5.33203125" style="4"/>
    <col min="13057" max="13057" width="8.33203125" style="4" customWidth="1"/>
    <col min="13058" max="13058" width="24.6640625" style="4" customWidth="1"/>
    <col min="13059" max="13070" width="12.33203125" style="4" customWidth="1"/>
    <col min="13071" max="13072" width="13.6640625" style="4" customWidth="1"/>
    <col min="13073" max="13076" width="13.77734375" style="4" customWidth="1"/>
    <col min="13077" max="13089" width="5.33203125" style="4" customWidth="1"/>
    <col min="13090" max="13090" width="6.33203125" style="4" customWidth="1"/>
    <col min="13091" max="13312" width="5.33203125" style="4"/>
    <col min="13313" max="13313" width="8.33203125" style="4" customWidth="1"/>
    <col min="13314" max="13314" width="24.6640625" style="4" customWidth="1"/>
    <col min="13315" max="13326" width="12.33203125" style="4" customWidth="1"/>
    <col min="13327" max="13328" width="13.6640625" style="4" customWidth="1"/>
    <col min="13329" max="13332" width="13.77734375" style="4" customWidth="1"/>
    <col min="13333" max="13345" width="5.33203125" style="4" customWidth="1"/>
    <col min="13346" max="13346" width="6.33203125" style="4" customWidth="1"/>
    <col min="13347" max="13568" width="5.33203125" style="4"/>
    <col min="13569" max="13569" width="8.33203125" style="4" customWidth="1"/>
    <col min="13570" max="13570" width="24.6640625" style="4" customWidth="1"/>
    <col min="13571" max="13582" width="12.33203125" style="4" customWidth="1"/>
    <col min="13583" max="13584" width="13.6640625" style="4" customWidth="1"/>
    <col min="13585" max="13588" width="13.77734375" style="4" customWidth="1"/>
    <col min="13589" max="13601" width="5.33203125" style="4" customWidth="1"/>
    <col min="13602" max="13602" width="6.33203125" style="4" customWidth="1"/>
    <col min="13603" max="13824" width="5.33203125" style="4"/>
    <col min="13825" max="13825" width="8.33203125" style="4" customWidth="1"/>
    <col min="13826" max="13826" width="24.6640625" style="4" customWidth="1"/>
    <col min="13827" max="13838" width="12.33203125" style="4" customWidth="1"/>
    <col min="13839" max="13840" width="13.6640625" style="4" customWidth="1"/>
    <col min="13841" max="13844" width="13.77734375" style="4" customWidth="1"/>
    <col min="13845" max="13857" width="5.33203125" style="4" customWidth="1"/>
    <col min="13858" max="13858" width="6.33203125" style="4" customWidth="1"/>
    <col min="13859" max="14080" width="5.33203125" style="4"/>
    <col min="14081" max="14081" width="8.33203125" style="4" customWidth="1"/>
    <col min="14082" max="14082" width="24.6640625" style="4" customWidth="1"/>
    <col min="14083" max="14094" width="12.33203125" style="4" customWidth="1"/>
    <col min="14095" max="14096" width="13.6640625" style="4" customWidth="1"/>
    <col min="14097" max="14100" width="13.77734375" style="4" customWidth="1"/>
    <col min="14101" max="14113" width="5.33203125" style="4" customWidth="1"/>
    <col min="14114" max="14114" width="6.33203125" style="4" customWidth="1"/>
    <col min="14115" max="14336" width="5.33203125" style="4"/>
    <col min="14337" max="14337" width="8.33203125" style="4" customWidth="1"/>
    <col min="14338" max="14338" width="24.6640625" style="4" customWidth="1"/>
    <col min="14339" max="14350" width="12.33203125" style="4" customWidth="1"/>
    <col min="14351" max="14352" width="13.6640625" style="4" customWidth="1"/>
    <col min="14353" max="14356" width="13.77734375" style="4" customWidth="1"/>
    <col min="14357" max="14369" width="5.33203125" style="4" customWidth="1"/>
    <col min="14370" max="14370" width="6.33203125" style="4" customWidth="1"/>
    <col min="14371" max="14592" width="5.33203125" style="4"/>
    <col min="14593" max="14593" width="8.33203125" style="4" customWidth="1"/>
    <col min="14594" max="14594" width="24.6640625" style="4" customWidth="1"/>
    <col min="14595" max="14606" width="12.33203125" style="4" customWidth="1"/>
    <col min="14607" max="14608" width="13.6640625" style="4" customWidth="1"/>
    <col min="14609" max="14612" width="13.77734375" style="4" customWidth="1"/>
    <col min="14613" max="14625" width="5.33203125" style="4" customWidth="1"/>
    <col min="14626" max="14626" width="6.33203125" style="4" customWidth="1"/>
    <col min="14627" max="14848" width="5.33203125" style="4"/>
    <col min="14849" max="14849" width="8.33203125" style="4" customWidth="1"/>
    <col min="14850" max="14850" width="24.6640625" style="4" customWidth="1"/>
    <col min="14851" max="14862" width="12.33203125" style="4" customWidth="1"/>
    <col min="14863" max="14864" width="13.6640625" style="4" customWidth="1"/>
    <col min="14865" max="14868" width="13.77734375" style="4" customWidth="1"/>
    <col min="14869" max="14881" width="5.33203125" style="4" customWidth="1"/>
    <col min="14882" max="14882" width="6.33203125" style="4" customWidth="1"/>
    <col min="14883" max="15104" width="5.33203125" style="4"/>
    <col min="15105" max="15105" width="8.33203125" style="4" customWidth="1"/>
    <col min="15106" max="15106" width="24.6640625" style="4" customWidth="1"/>
    <col min="15107" max="15118" width="12.33203125" style="4" customWidth="1"/>
    <col min="15119" max="15120" width="13.6640625" style="4" customWidth="1"/>
    <col min="15121" max="15124" width="13.77734375" style="4" customWidth="1"/>
    <col min="15125" max="15137" width="5.33203125" style="4" customWidth="1"/>
    <col min="15138" max="15138" width="6.33203125" style="4" customWidth="1"/>
    <col min="15139" max="15360" width="5.33203125" style="4"/>
    <col min="15361" max="15361" width="8.33203125" style="4" customWidth="1"/>
    <col min="15362" max="15362" width="24.6640625" style="4" customWidth="1"/>
    <col min="15363" max="15374" width="12.33203125" style="4" customWidth="1"/>
    <col min="15375" max="15376" width="13.6640625" style="4" customWidth="1"/>
    <col min="15377" max="15380" width="13.77734375" style="4" customWidth="1"/>
    <col min="15381" max="15393" width="5.33203125" style="4" customWidth="1"/>
    <col min="15394" max="15394" width="6.33203125" style="4" customWidth="1"/>
    <col min="15395" max="15616" width="5.33203125" style="4"/>
    <col min="15617" max="15617" width="8.33203125" style="4" customWidth="1"/>
    <col min="15618" max="15618" width="24.6640625" style="4" customWidth="1"/>
    <col min="15619" max="15630" width="12.33203125" style="4" customWidth="1"/>
    <col min="15631" max="15632" width="13.6640625" style="4" customWidth="1"/>
    <col min="15633" max="15636" width="13.77734375" style="4" customWidth="1"/>
    <col min="15637" max="15649" width="5.33203125" style="4" customWidth="1"/>
    <col min="15650" max="15650" width="6.33203125" style="4" customWidth="1"/>
    <col min="15651" max="15872" width="5.33203125" style="4"/>
    <col min="15873" max="15873" width="8.33203125" style="4" customWidth="1"/>
    <col min="15874" max="15874" width="24.6640625" style="4" customWidth="1"/>
    <col min="15875" max="15886" width="12.33203125" style="4" customWidth="1"/>
    <col min="15887" max="15888" width="13.6640625" style="4" customWidth="1"/>
    <col min="15889" max="15892" width="13.77734375" style="4" customWidth="1"/>
    <col min="15893" max="15905" width="5.33203125" style="4" customWidth="1"/>
    <col min="15906" max="15906" width="6.33203125" style="4" customWidth="1"/>
    <col min="15907" max="16128" width="5.33203125" style="4"/>
    <col min="16129" max="16129" width="8.33203125" style="4" customWidth="1"/>
    <col min="16130" max="16130" width="24.6640625" style="4" customWidth="1"/>
    <col min="16131" max="16142" width="12.33203125" style="4" customWidth="1"/>
    <col min="16143" max="16144" width="13.6640625" style="4" customWidth="1"/>
    <col min="16145" max="16148" width="13.77734375" style="4" customWidth="1"/>
    <col min="16149" max="16161" width="5.33203125" style="4" customWidth="1"/>
    <col min="16162" max="16162" width="6.33203125" style="4" customWidth="1"/>
    <col min="16163" max="16384" width="5.33203125" style="4"/>
  </cols>
  <sheetData>
    <row r="1" spans="1:31" ht="23.25" customHeight="1">
      <c r="A1" s="553" t="s">
        <v>156</v>
      </c>
      <c r="B1" s="554"/>
      <c r="C1" s="153"/>
      <c r="T1" s="48" t="s">
        <v>1</v>
      </c>
    </row>
    <row r="2" spans="1:31" ht="23.25" customHeight="1">
      <c r="D2" s="555" t="s">
        <v>212</v>
      </c>
      <c r="E2" s="555"/>
      <c r="F2" s="555"/>
      <c r="G2" s="555"/>
      <c r="H2" s="555"/>
      <c r="I2" s="556"/>
      <c r="J2" s="556"/>
      <c r="K2" s="556"/>
      <c r="L2" s="556"/>
      <c r="M2" s="556"/>
      <c r="N2" s="556"/>
      <c r="O2" s="556"/>
      <c r="P2" s="556"/>
      <c r="T2" s="399"/>
    </row>
    <row r="3" spans="1:31" ht="23.25" customHeight="1">
      <c r="D3" s="556"/>
      <c r="E3" s="556"/>
      <c r="F3" s="556"/>
      <c r="G3" s="556"/>
      <c r="H3" s="556"/>
      <c r="I3" s="556"/>
      <c r="J3" s="556"/>
      <c r="K3" s="556"/>
      <c r="L3" s="556"/>
      <c r="M3" s="556"/>
      <c r="N3" s="556"/>
      <c r="O3" s="556"/>
      <c r="P3" s="556"/>
      <c r="T3" s="557"/>
    </row>
    <row r="4" spans="1:31" ht="8.25" customHeight="1">
      <c r="I4" s="154"/>
    </row>
    <row r="5" spans="1:31" ht="23.25" customHeight="1">
      <c r="I5" s="154"/>
      <c r="J5" s="378" t="s">
        <v>2</v>
      </c>
      <c r="K5" s="378"/>
      <c r="L5" s="378"/>
      <c r="M5" s="521" t="str">
        <f>IF(【6月】月集計表!AE5&lt;&gt;"",【6月】月集計表!AE5,"")</f>
        <v/>
      </c>
      <c r="N5" s="558"/>
      <c r="O5" s="558"/>
      <c r="P5" s="553" t="s">
        <v>3</v>
      </c>
      <c r="Q5" s="554"/>
      <c r="R5" s="559" t="str">
        <f>IF(【6月】月集計表!AM5&lt;&gt;"",【6月】月集計表!AM5,"")</f>
        <v/>
      </c>
      <c r="S5" s="559"/>
      <c r="T5" s="559"/>
      <c r="AE5" s="56"/>
    </row>
    <row r="6" spans="1:31" ht="23.25" customHeight="1">
      <c r="I6" s="154"/>
      <c r="J6" s="120"/>
      <c r="K6" s="120"/>
      <c r="L6" s="120"/>
      <c r="M6" s="56"/>
      <c r="N6" s="56"/>
      <c r="O6" s="56"/>
      <c r="P6" s="120"/>
      <c r="Q6" s="120"/>
      <c r="R6" s="56"/>
      <c r="S6" s="56"/>
      <c r="T6" s="56"/>
      <c r="AE6" s="56"/>
    </row>
    <row r="7" spans="1:31" ht="23.25" customHeight="1">
      <c r="B7" s="118" t="s">
        <v>157</v>
      </c>
      <c r="C7" s="118" t="s">
        <v>128</v>
      </c>
      <c r="F7" s="120"/>
      <c r="G7" s="120"/>
      <c r="H7" s="120"/>
      <c r="I7" s="120"/>
      <c r="J7" s="120"/>
      <c r="K7" s="120"/>
      <c r="L7" s="120"/>
      <c r="M7" s="56"/>
      <c r="N7" s="56"/>
      <c r="O7" s="56"/>
      <c r="P7" s="120"/>
      <c r="Q7" s="120"/>
      <c r="R7" s="56"/>
      <c r="S7" s="56"/>
      <c r="T7" s="56"/>
      <c r="AE7" s="56"/>
    </row>
    <row r="8" spans="1:31" ht="23.25" customHeight="1">
      <c r="B8" s="118" t="s">
        <v>159</v>
      </c>
      <c r="C8" s="91">
        <f>'【年集計表（まとめ）】'!C8</f>
        <v>0</v>
      </c>
      <c r="F8" s="120"/>
      <c r="G8" s="120"/>
      <c r="H8" s="120"/>
      <c r="I8" s="120"/>
      <c r="J8" s="120"/>
    </row>
    <row r="9" spans="1:31" ht="23.25" hidden="1" customHeight="1">
      <c r="B9" s="120"/>
      <c r="C9" s="120"/>
      <c r="D9" s="120"/>
      <c r="E9" s="120"/>
      <c r="F9" s="120"/>
      <c r="G9" s="120"/>
      <c r="H9" s="120"/>
      <c r="I9" s="120"/>
      <c r="J9" s="120"/>
    </row>
    <row r="10" spans="1:31" ht="23.25" hidden="1" customHeight="1">
      <c r="B10" s="120"/>
      <c r="C10" s="120"/>
      <c r="D10" s="120"/>
      <c r="E10" s="120"/>
    </row>
    <row r="11" spans="1:31" ht="23.25" hidden="1" customHeight="1">
      <c r="B11" s="120"/>
      <c r="C11" s="120"/>
      <c r="D11" s="120"/>
      <c r="E11" s="120"/>
    </row>
    <row r="12" spans="1:31" s="158" customFormat="1" ht="23.25" customHeight="1" thickBot="1">
      <c r="A12" s="4"/>
      <c r="B12" s="4"/>
      <c r="C12" s="4"/>
    </row>
    <row r="13" spans="1:31" ht="26.25" customHeight="1" thickBot="1">
      <c r="A13" s="605" t="s">
        <v>206</v>
      </c>
      <c r="B13" s="581"/>
      <c r="C13" s="569"/>
      <c r="D13" s="570"/>
      <c r="E13" s="569"/>
      <c r="F13" s="571"/>
      <c r="G13" s="569"/>
      <c r="H13" s="570"/>
      <c r="I13" s="572" t="s">
        <v>163</v>
      </c>
      <c r="J13" s="573"/>
      <c r="K13" s="572" t="s">
        <v>164</v>
      </c>
      <c r="L13" s="573"/>
      <c r="M13" s="572" t="s">
        <v>165</v>
      </c>
      <c r="N13" s="573"/>
      <c r="O13" s="572" t="s">
        <v>166</v>
      </c>
      <c r="P13" s="573"/>
      <c r="Q13" s="492" t="s">
        <v>167</v>
      </c>
      <c r="R13" s="492"/>
      <c r="S13" s="560" t="s">
        <v>207</v>
      </c>
      <c r="T13" s="560"/>
    </row>
    <row r="14" spans="1:31" ht="26.25" customHeight="1" thickBot="1">
      <c r="A14" s="606"/>
      <c r="B14" s="607"/>
      <c r="C14" s="160"/>
      <c r="D14" s="160"/>
      <c r="E14" s="160"/>
      <c r="F14" s="161"/>
      <c r="G14" s="160"/>
      <c r="H14" s="160"/>
      <c r="I14" s="159" t="s">
        <v>37</v>
      </c>
      <c r="J14" s="159" t="s">
        <v>169</v>
      </c>
      <c r="K14" s="159" t="s">
        <v>37</v>
      </c>
      <c r="L14" s="159" t="s">
        <v>169</v>
      </c>
      <c r="M14" s="159" t="s">
        <v>37</v>
      </c>
      <c r="N14" s="159" t="s">
        <v>169</v>
      </c>
      <c r="O14" s="159" t="s">
        <v>37</v>
      </c>
      <c r="P14" s="159" t="s">
        <v>169</v>
      </c>
      <c r="Q14" s="159" t="s">
        <v>170</v>
      </c>
      <c r="R14" s="159" t="s">
        <v>171</v>
      </c>
      <c r="S14" s="234" t="s">
        <v>170</v>
      </c>
      <c r="T14" s="234" t="s">
        <v>171</v>
      </c>
    </row>
    <row r="15" spans="1:31" ht="26.25" customHeight="1">
      <c r="A15" s="614" t="s">
        <v>172</v>
      </c>
      <c r="B15" s="180" t="s">
        <v>173</v>
      </c>
      <c r="C15" s="162"/>
      <c r="D15" s="162"/>
      <c r="E15" s="162"/>
      <c r="F15" s="162"/>
      <c r="G15" s="162"/>
      <c r="H15" s="162"/>
      <c r="I15" s="181"/>
      <c r="J15" s="181"/>
      <c r="K15" s="181"/>
      <c r="L15" s="181"/>
      <c r="M15" s="181"/>
      <c r="N15" s="181"/>
      <c r="O15" s="181"/>
      <c r="P15" s="181"/>
      <c r="Q15" s="181"/>
      <c r="R15" s="182"/>
      <c r="S15" s="162"/>
      <c r="T15" s="195"/>
    </row>
    <row r="16" spans="1:31" ht="26.25" customHeight="1">
      <c r="A16" s="615"/>
      <c r="B16" s="183" t="s">
        <v>174</v>
      </c>
      <c r="C16" s="164"/>
      <c r="D16" s="164"/>
      <c r="E16" s="164"/>
      <c r="F16" s="164"/>
      <c r="G16" s="164"/>
      <c r="H16" s="164"/>
      <c r="I16" s="184"/>
      <c r="J16" s="184"/>
      <c r="K16" s="184"/>
      <c r="L16" s="184"/>
      <c r="M16" s="184"/>
      <c r="N16" s="184"/>
      <c r="O16" s="184"/>
      <c r="P16" s="184"/>
      <c r="Q16" s="184"/>
      <c r="R16" s="185"/>
      <c r="S16" s="164"/>
      <c r="T16" s="196"/>
    </row>
    <row r="17" spans="1:34" ht="26.25" customHeight="1">
      <c r="A17" s="615"/>
      <c r="B17" s="183" t="s">
        <v>175</v>
      </c>
      <c r="C17" s="164"/>
      <c r="D17" s="164"/>
      <c r="E17" s="164"/>
      <c r="F17" s="164"/>
      <c r="G17" s="164"/>
      <c r="H17" s="164"/>
      <c r="I17" s="184"/>
      <c r="J17" s="184"/>
      <c r="K17" s="184"/>
      <c r="L17" s="184"/>
      <c r="M17" s="184"/>
      <c r="N17" s="184"/>
      <c r="O17" s="184"/>
      <c r="P17" s="184"/>
      <c r="Q17" s="184"/>
      <c r="R17" s="185"/>
      <c r="S17" s="164"/>
      <c r="T17" s="196"/>
    </row>
    <row r="18" spans="1:34" ht="26.25" customHeight="1" thickBot="1">
      <c r="A18" s="616"/>
      <c r="B18" s="186" t="s">
        <v>176</v>
      </c>
      <c r="C18" s="166"/>
      <c r="D18" s="167"/>
      <c r="E18" s="166"/>
      <c r="F18" s="167"/>
      <c r="G18" s="167"/>
      <c r="H18" s="167"/>
      <c r="I18" s="187"/>
      <c r="J18" s="188"/>
      <c r="K18" s="187"/>
      <c r="L18" s="188"/>
      <c r="M18" s="187"/>
      <c r="N18" s="188"/>
      <c r="O18" s="187"/>
      <c r="P18" s="188"/>
      <c r="Q18" s="188"/>
      <c r="R18" s="189"/>
      <c r="S18" s="167"/>
      <c r="T18" s="197"/>
    </row>
    <row r="19" spans="1:34" ht="26.25" customHeight="1" thickBot="1">
      <c r="A19" s="603" t="s">
        <v>177</v>
      </c>
      <c r="B19" s="604"/>
      <c r="C19" s="564"/>
      <c r="D19" s="171"/>
      <c r="E19" s="564"/>
      <c r="F19" s="172"/>
      <c r="G19" s="564"/>
      <c r="H19" s="171"/>
      <c r="I19" s="566"/>
      <c r="J19" s="124">
        <f>【6月】月集計表!$AW$59</f>
        <v>0</v>
      </c>
      <c r="K19" s="566"/>
      <c r="L19" s="124">
        <f>【7月】月集計表!$AW$59</f>
        <v>0</v>
      </c>
      <c r="M19" s="566"/>
      <c r="N19" s="124">
        <f>【8月】月集計表!$AW$59</f>
        <v>0</v>
      </c>
      <c r="O19" s="566"/>
      <c r="P19" s="124">
        <f>【9月】月集計表!$AW$59</f>
        <v>0</v>
      </c>
      <c r="Q19" s="568"/>
      <c r="R19" s="124">
        <f>SUM(J19,L19,N19,P19)</f>
        <v>0</v>
      </c>
      <c r="S19" s="576"/>
      <c r="T19" s="242">
        <f>R19</f>
        <v>0</v>
      </c>
    </row>
    <row r="20" spans="1:34" ht="26.25" customHeight="1" thickBot="1">
      <c r="A20" s="585" t="s">
        <v>178</v>
      </c>
      <c r="B20" s="586"/>
      <c r="C20" s="564"/>
      <c r="D20" s="164"/>
      <c r="E20" s="564"/>
      <c r="F20" s="173"/>
      <c r="G20" s="564"/>
      <c r="H20" s="164"/>
      <c r="I20" s="566"/>
      <c r="J20" s="121">
        <f>ROUNDDOWN(J19*0.052,0)</f>
        <v>0</v>
      </c>
      <c r="K20" s="566"/>
      <c r="L20" s="121">
        <f>ROUNDDOWN(L19*0.052,0)</f>
        <v>0</v>
      </c>
      <c r="M20" s="566"/>
      <c r="N20" s="121">
        <f>ROUNDDOWN(N19*0.052,0)</f>
        <v>0</v>
      </c>
      <c r="O20" s="566"/>
      <c r="P20" s="121">
        <f>ROUNDDOWN(P19*0.052,0)</f>
        <v>0</v>
      </c>
      <c r="Q20" s="575"/>
      <c r="R20" s="121">
        <f t="shared" ref="R20:R29" si="0">SUM(J20,L20,N20,P20)</f>
        <v>0</v>
      </c>
      <c r="S20" s="577"/>
      <c r="T20" s="243">
        <f>R20</f>
        <v>0</v>
      </c>
    </row>
    <row r="21" spans="1:34" ht="26.25" customHeight="1" thickBot="1">
      <c r="A21" s="619"/>
      <c r="B21" s="620"/>
      <c r="C21" s="564"/>
      <c r="D21" s="164"/>
      <c r="E21" s="564"/>
      <c r="F21" s="173"/>
      <c r="G21" s="564"/>
      <c r="H21" s="164"/>
      <c r="I21" s="566"/>
      <c r="J21" s="184"/>
      <c r="K21" s="566"/>
      <c r="L21" s="184"/>
      <c r="M21" s="566"/>
      <c r="N21" s="184"/>
      <c r="O21" s="566"/>
      <c r="P21" s="184"/>
      <c r="Q21" s="575"/>
      <c r="R21" s="184"/>
      <c r="S21" s="577"/>
      <c r="T21" s="259"/>
    </row>
    <row r="22" spans="1:34" ht="26.25" customHeight="1" thickBot="1">
      <c r="A22" s="585" t="s">
        <v>179</v>
      </c>
      <c r="B22" s="586"/>
      <c r="C22" s="564"/>
      <c r="D22" s="164"/>
      <c r="E22" s="564"/>
      <c r="F22" s="173"/>
      <c r="G22" s="564"/>
      <c r="H22" s="164"/>
      <c r="I22" s="566"/>
      <c r="J22" s="121">
        <f>【6月】月集計表!$BA$59</f>
        <v>0</v>
      </c>
      <c r="K22" s="566"/>
      <c r="L22" s="121">
        <f>【7月】月集計表!$BA$59</f>
        <v>0</v>
      </c>
      <c r="M22" s="566"/>
      <c r="N22" s="121">
        <f>【8月】月集計表!$BA$59</f>
        <v>0</v>
      </c>
      <c r="O22" s="566"/>
      <c r="P22" s="121">
        <f>【9月】月集計表!$BA$59</f>
        <v>0</v>
      </c>
      <c r="Q22" s="575"/>
      <c r="R22" s="121">
        <f t="shared" si="0"/>
        <v>0</v>
      </c>
      <c r="S22" s="577"/>
      <c r="T22" s="243">
        <f>R22</f>
        <v>0</v>
      </c>
    </row>
    <row r="23" spans="1:34" ht="26.25" customHeight="1" thickBot="1">
      <c r="A23" s="619"/>
      <c r="B23" s="620"/>
      <c r="C23" s="564"/>
      <c r="D23" s="164"/>
      <c r="E23" s="564"/>
      <c r="F23" s="173"/>
      <c r="G23" s="564"/>
      <c r="H23" s="164"/>
      <c r="I23" s="566"/>
      <c r="J23" s="164"/>
      <c r="K23" s="566"/>
      <c r="L23" s="164"/>
      <c r="M23" s="566"/>
      <c r="N23" s="164"/>
      <c r="O23" s="566"/>
      <c r="P23" s="164"/>
      <c r="Q23" s="575"/>
      <c r="R23" s="164"/>
      <c r="S23" s="577"/>
      <c r="T23" s="259"/>
    </row>
    <row r="24" spans="1:34" ht="26.25" customHeight="1" thickBot="1">
      <c r="A24" s="585" t="s">
        <v>181</v>
      </c>
      <c r="B24" s="586"/>
      <c r="C24" s="564"/>
      <c r="D24" s="164"/>
      <c r="E24" s="564"/>
      <c r="F24" s="173"/>
      <c r="G24" s="564"/>
      <c r="H24" s="164"/>
      <c r="I24" s="566"/>
      <c r="J24" s="121">
        <f>【6月】月集計表!$BB$59</f>
        <v>0</v>
      </c>
      <c r="K24" s="566"/>
      <c r="L24" s="121">
        <f>【7月】月集計表!$BB$59</f>
        <v>0</v>
      </c>
      <c r="M24" s="566"/>
      <c r="N24" s="121">
        <f>【8月】月集計表!$BB$59</f>
        <v>0</v>
      </c>
      <c r="O24" s="566"/>
      <c r="P24" s="121">
        <f>【9月】月集計表!$BB$59</f>
        <v>0</v>
      </c>
      <c r="Q24" s="575"/>
      <c r="R24" s="121">
        <f t="shared" si="0"/>
        <v>0</v>
      </c>
      <c r="S24" s="577"/>
      <c r="T24" s="243">
        <f>IF(R24&gt;50000*$C$8,50000*$C$8,R24)</f>
        <v>0</v>
      </c>
    </row>
    <row r="25" spans="1:34" ht="26.25" customHeight="1" thickBot="1">
      <c r="A25" s="621"/>
      <c r="B25" s="622"/>
      <c r="C25" s="564"/>
      <c r="D25" s="164"/>
      <c r="E25" s="564"/>
      <c r="F25" s="173"/>
      <c r="G25" s="564"/>
      <c r="H25" s="164"/>
      <c r="I25" s="566"/>
      <c r="J25" s="184"/>
      <c r="K25" s="566"/>
      <c r="L25" s="184"/>
      <c r="M25" s="566"/>
      <c r="N25" s="184"/>
      <c r="O25" s="566"/>
      <c r="P25" s="184"/>
      <c r="Q25" s="575"/>
      <c r="R25" s="184"/>
      <c r="S25" s="577"/>
      <c r="T25" s="259"/>
    </row>
    <row r="26" spans="1:34" ht="26.25" customHeight="1" thickBot="1">
      <c r="A26" s="621"/>
      <c r="B26" s="622"/>
      <c r="C26" s="564"/>
      <c r="D26" s="164"/>
      <c r="E26" s="564"/>
      <c r="F26" s="173"/>
      <c r="G26" s="564"/>
      <c r="H26" s="164"/>
      <c r="I26" s="566"/>
      <c r="J26" s="184"/>
      <c r="K26" s="566"/>
      <c r="L26" s="184"/>
      <c r="M26" s="566"/>
      <c r="N26" s="184"/>
      <c r="O26" s="566"/>
      <c r="P26" s="184"/>
      <c r="Q26" s="575"/>
      <c r="R26" s="184"/>
      <c r="S26" s="577"/>
      <c r="T26" s="259"/>
    </row>
    <row r="27" spans="1:34" ht="26.25" customHeight="1" thickBot="1">
      <c r="A27" s="621"/>
      <c r="B27" s="622"/>
      <c r="C27" s="564"/>
      <c r="D27" s="164"/>
      <c r="E27" s="564"/>
      <c r="F27" s="173"/>
      <c r="G27" s="564"/>
      <c r="H27" s="164"/>
      <c r="I27" s="566"/>
      <c r="J27" s="184"/>
      <c r="K27" s="566"/>
      <c r="L27" s="184"/>
      <c r="M27" s="566"/>
      <c r="N27" s="184"/>
      <c r="O27" s="566"/>
      <c r="P27" s="184"/>
      <c r="Q27" s="575"/>
      <c r="R27" s="184"/>
      <c r="S27" s="577"/>
      <c r="T27" s="259"/>
    </row>
    <row r="28" spans="1:34" ht="26.25" customHeight="1" thickBot="1">
      <c r="A28" s="619"/>
      <c r="B28" s="620"/>
      <c r="C28" s="564"/>
      <c r="D28" s="164"/>
      <c r="E28" s="564"/>
      <c r="F28" s="173"/>
      <c r="G28" s="564"/>
      <c r="H28" s="164"/>
      <c r="I28" s="566"/>
      <c r="J28" s="184"/>
      <c r="K28" s="566"/>
      <c r="L28" s="184"/>
      <c r="M28" s="566"/>
      <c r="N28" s="184"/>
      <c r="O28" s="566"/>
      <c r="P28" s="184"/>
      <c r="Q28" s="575"/>
      <c r="R28" s="184"/>
      <c r="S28" s="577"/>
      <c r="T28" s="259"/>
    </row>
    <row r="29" spans="1:34" ht="26.25" customHeight="1" thickBot="1">
      <c r="A29" s="585" t="s">
        <v>184</v>
      </c>
      <c r="B29" s="586"/>
      <c r="C29" s="565"/>
      <c r="D29" s="164"/>
      <c r="E29" s="565"/>
      <c r="F29" s="173"/>
      <c r="G29" s="565"/>
      <c r="H29" s="164"/>
      <c r="I29" s="568"/>
      <c r="J29" s="121">
        <f>SUM(J18:J27)</f>
        <v>0</v>
      </c>
      <c r="K29" s="568"/>
      <c r="L29" s="121">
        <f>SUM(L18:L27)</f>
        <v>0</v>
      </c>
      <c r="M29" s="568"/>
      <c r="N29" s="121">
        <f>SUM(N18:N27)</f>
        <v>0</v>
      </c>
      <c r="O29" s="568"/>
      <c r="P29" s="121">
        <f>SUM(P18:P27)</f>
        <v>0</v>
      </c>
      <c r="Q29" s="575"/>
      <c r="R29" s="121">
        <f t="shared" si="0"/>
        <v>0</v>
      </c>
      <c r="S29" s="577"/>
      <c r="T29" s="244">
        <f>SUM(T18:T28)</f>
        <v>0</v>
      </c>
    </row>
    <row r="30" spans="1:34" s="158" customFormat="1" ht="26.25" customHeight="1" thickBot="1">
      <c r="A30" s="175"/>
      <c r="B30" s="175"/>
      <c r="D30" s="176"/>
      <c r="F30" s="176"/>
      <c r="H30" s="176"/>
      <c r="J30" s="176"/>
      <c r="K30" s="176"/>
      <c r="L30" s="176"/>
      <c r="M30" s="176"/>
      <c r="N30" s="176"/>
      <c r="O30" s="176"/>
      <c r="P30" s="176"/>
      <c r="Q30" s="176"/>
      <c r="R30" s="177"/>
      <c r="S30" s="176"/>
      <c r="T30" s="176"/>
      <c r="U30" s="176"/>
      <c r="V30" s="176"/>
      <c r="W30" s="176"/>
      <c r="X30" s="176"/>
      <c r="Y30" s="176"/>
      <c r="Z30" s="176"/>
      <c r="AA30" s="176"/>
      <c r="AB30" s="176"/>
      <c r="AC30" s="176"/>
      <c r="AD30" s="176"/>
      <c r="AE30" s="176"/>
      <c r="AF30" s="176"/>
      <c r="AG30" s="176"/>
      <c r="AH30" s="176"/>
    </row>
    <row r="31" spans="1:34" ht="26.25" customHeight="1" thickBot="1">
      <c r="A31" s="605" t="s">
        <v>206</v>
      </c>
      <c r="B31" s="581"/>
      <c r="C31" s="572" t="s">
        <v>185</v>
      </c>
      <c r="D31" s="573"/>
      <c r="E31" s="572" t="s">
        <v>186</v>
      </c>
      <c r="F31" s="573"/>
      <c r="G31" s="572" t="s">
        <v>187</v>
      </c>
      <c r="H31" s="573"/>
      <c r="I31" s="572" t="s">
        <v>188</v>
      </c>
      <c r="J31" s="573"/>
      <c r="K31" s="617"/>
      <c r="L31" s="618"/>
      <c r="M31" s="492" t="s">
        <v>189</v>
      </c>
      <c r="N31" s="585"/>
      <c r="O31" s="578" t="s">
        <v>190</v>
      </c>
      <c r="P31" s="578"/>
      <c r="Q31" s="579" t="s">
        <v>191</v>
      </c>
      <c r="R31" s="580"/>
      <c r="S31" s="580"/>
      <c r="T31" s="581"/>
    </row>
    <row r="32" spans="1:34" ht="26.25" customHeight="1" thickBot="1">
      <c r="A32" s="606"/>
      <c r="B32" s="607"/>
      <c r="C32" s="159" t="s">
        <v>37</v>
      </c>
      <c r="D32" s="159" t="s">
        <v>169</v>
      </c>
      <c r="E32" s="159" t="s">
        <v>37</v>
      </c>
      <c r="F32" s="159" t="s">
        <v>169</v>
      </c>
      <c r="G32" s="159" t="s">
        <v>37</v>
      </c>
      <c r="H32" s="159" t="s">
        <v>169</v>
      </c>
      <c r="I32" s="159" t="s">
        <v>37</v>
      </c>
      <c r="J32" s="159" t="s">
        <v>169</v>
      </c>
      <c r="K32" s="190"/>
      <c r="L32" s="190"/>
      <c r="M32" s="159" t="s">
        <v>170</v>
      </c>
      <c r="N32" s="178" t="s">
        <v>171</v>
      </c>
      <c r="O32" s="245" t="s">
        <v>170</v>
      </c>
      <c r="P32" s="245" t="s">
        <v>171</v>
      </c>
      <c r="Q32" s="582"/>
      <c r="R32" s="583"/>
      <c r="S32" s="583"/>
      <c r="T32" s="584"/>
    </row>
    <row r="33" spans="1:20" ht="26.25" customHeight="1">
      <c r="A33" s="614" t="s">
        <v>172</v>
      </c>
      <c r="B33" s="180" t="s">
        <v>173</v>
      </c>
      <c r="C33" s="162"/>
      <c r="D33" s="162"/>
      <c r="E33" s="162"/>
      <c r="F33" s="162"/>
      <c r="G33" s="162"/>
      <c r="H33" s="162"/>
      <c r="I33" s="162"/>
      <c r="J33" s="162"/>
      <c r="K33" s="181"/>
      <c r="L33" s="181"/>
      <c r="M33" s="162"/>
      <c r="N33" s="191"/>
      <c r="O33" s="256"/>
      <c r="P33" s="195"/>
      <c r="Q33" s="591"/>
      <c r="R33" s="592"/>
      <c r="S33" s="592"/>
      <c r="T33" s="593"/>
    </row>
    <row r="34" spans="1:20" ht="26.25" customHeight="1">
      <c r="A34" s="615"/>
      <c r="B34" s="183" t="s">
        <v>174</v>
      </c>
      <c r="C34" s="164"/>
      <c r="D34" s="164"/>
      <c r="E34" s="164"/>
      <c r="F34" s="164"/>
      <c r="G34" s="164"/>
      <c r="H34" s="164"/>
      <c r="I34" s="164"/>
      <c r="J34" s="164"/>
      <c r="K34" s="184"/>
      <c r="L34" s="184"/>
      <c r="M34" s="164"/>
      <c r="N34" s="173"/>
      <c r="O34" s="257"/>
      <c r="P34" s="196"/>
      <c r="Q34" s="591"/>
      <c r="R34" s="592"/>
      <c r="S34" s="592"/>
      <c r="T34" s="593"/>
    </row>
    <row r="35" spans="1:20" ht="26.25" customHeight="1">
      <c r="A35" s="615"/>
      <c r="B35" s="183" t="s">
        <v>175</v>
      </c>
      <c r="C35" s="164"/>
      <c r="D35" s="164"/>
      <c r="E35" s="164"/>
      <c r="F35" s="164"/>
      <c r="G35" s="164"/>
      <c r="H35" s="164"/>
      <c r="I35" s="164"/>
      <c r="J35" s="164"/>
      <c r="K35" s="184"/>
      <c r="L35" s="184"/>
      <c r="M35" s="164"/>
      <c r="N35" s="173"/>
      <c r="O35" s="257"/>
      <c r="P35" s="196"/>
      <c r="Q35" s="591"/>
      <c r="R35" s="592"/>
      <c r="S35" s="592"/>
      <c r="T35" s="593"/>
    </row>
    <row r="36" spans="1:20" ht="26.25" customHeight="1" thickBot="1">
      <c r="A36" s="616"/>
      <c r="B36" s="186" t="s">
        <v>176</v>
      </c>
      <c r="C36" s="166"/>
      <c r="D36" s="167"/>
      <c r="E36" s="166"/>
      <c r="F36" s="167"/>
      <c r="G36" s="166"/>
      <c r="H36" s="167"/>
      <c r="I36" s="166"/>
      <c r="J36" s="167"/>
      <c r="K36" s="187"/>
      <c r="L36" s="188"/>
      <c r="M36" s="166"/>
      <c r="N36" s="166"/>
      <c r="O36" s="258"/>
      <c r="P36" s="197"/>
      <c r="Q36" s="591"/>
      <c r="R36" s="592"/>
      <c r="S36" s="592"/>
      <c r="T36" s="593"/>
    </row>
    <row r="37" spans="1:20" ht="26.25" customHeight="1" thickBot="1">
      <c r="A37" s="603" t="s">
        <v>177</v>
      </c>
      <c r="B37" s="604"/>
      <c r="C37" s="566"/>
      <c r="D37" s="124">
        <f>【10月】月集計表!$AW$59</f>
        <v>0</v>
      </c>
      <c r="E37" s="566"/>
      <c r="F37" s="124">
        <f>【11月】月集計表!$AW$59</f>
        <v>0</v>
      </c>
      <c r="G37" s="566"/>
      <c r="H37" s="124">
        <f>【12月】月集計表!$AW$59</f>
        <v>0</v>
      </c>
      <c r="I37" s="566"/>
      <c r="J37" s="124">
        <f>【1月】月集計表!$AW$59</f>
        <v>0</v>
      </c>
      <c r="K37" s="608"/>
      <c r="L37" s="192"/>
      <c r="M37" s="566"/>
      <c r="N37" s="179">
        <f>SUM(D37,F37,H37,J37)</f>
        <v>0</v>
      </c>
      <c r="O37" s="594"/>
      <c r="P37" s="253">
        <f>N37+R19</f>
        <v>0</v>
      </c>
      <c r="Q37" s="591"/>
      <c r="R37" s="592"/>
      <c r="S37" s="592"/>
      <c r="T37" s="593"/>
    </row>
    <row r="38" spans="1:20" ht="26.25" customHeight="1" thickBot="1">
      <c r="A38" s="585" t="s">
        <v>178</v>
      </c>
      <c r="B38" s="586"/>
      <c r="C38" s="566"/>
      <c r="D38" s="121">
        <f>ROUNDDOWN(D37*0.052,0)</f>
        <v>0</v>
      </c>
      <c r="E38" s="566"/>
      <c r="F38" s="121">
        <f>ROUNDDOWN(F37*0.052,0)</f>
        <v>0</v>
      </c>
      <c r="G38" s="566"/>
      <c r="H38" s="121">
        <f>ROUNDDOWN(H37*0.052,0)</f>
        <v>0</v>
      </c>
      <c r="I38" s="566"/>
      <c r="J38" s="121">
        <f>ROUNDDOWN(J37*0.052,0)</f>
        <v>0</v>
      </c>
      <c r="K38" s="608"/>
      <c r="L38" s="184"/>
      <c r="M38" s="566"/>
      <c r="N38" s="165">
        <f t="shared" ref="N38:N47" si="1">SUM(D38,F38,H38,J38)</f>
        <v>0</v>
      </c>
      <c r="O38" s="595"/>
      <c r="P38" s="254">
        <f>N38+R20</f>
        <v>0</v>
      </c>
      <c r="Q38" s="591"/>
      <c r="R38" s="592"/>
      <c r="S38" s="592"/>
      <c r="T38" s="593"/>
    </row>
    <row r="39" spans="1:20" ht="26.25" customHeight="1" thickBot="1">
      <c r="A39" s="619"/>
      <c r="B39" s="620"/>
      <c r="C39" s="566"/>
      <c r="D39" s="184"/>
      <c r="E39" s="566"/>
      <c r="F39" s="184"/>
      <c r="G39" s="566"/>
      <c r="H39" s="184"/>
      <c r="I39" s="566"/>
      <c r="J39" s="184"/>
      <c r="K39" s="608"/>
      <c r="L39" s="184"/>
      <c r="M39" s="566"/>
      <c r="N39" s="193"/>
      <c r="O39" s="595"/>
      <c r="P39" s="260"/>
      <c r="Q39" s="591"/>
      <c r="R39" s="592"/>
      <c r="S39" s="592"/>
      <c r="T39" s="593"/>
    </row>
    <row r="40" spans="1:20" ht="26.25" customHeight="1" thickBot="1">
      <c r="A40" s="585" t="s">
        <v>179</v>
      </c>
      <c r="B40" s="586"/>
      <c r="C40" s="566"/>
      <c r="D40" s="121">
        <f>【10月】月集計表!$BA$59</f>
        <v>0</v>
      </c>
      <c r="E40" s="566"/>
      <c r="F40" s="121">
        <f>【11月】月集計表!$BA$59</f>
        <v>0</v>
      </c>
      <c r="G40" s="566"/>
      <c r="H40" s="121">
        <f>【12月】月集計表!$BA$59</f>
        <v>0</v>
      </c>
      <c r="I40" s="566"/>
      <c r="J40" s="121">
        <f>【1月】月集計表!$BA$59</f>
        <v>0</v>
      </c>
      <c r="K40" s="608"/>
      <c r="L40" s="184"/>
      <c r="M40" s="566"/>
      <c r="N40" s="165">
        <f t="shared" si="1"/>
        <v>0</v>
      </c>
      <c r="O40" s="595"/>
      <c r="P40" s="254">
        <f>N40+R22</f>
        <v>0</v>
      </c>
      <c r="Q40" s="591"/>
      <c r="R40" s="592"/>
      <c r="S40" s="592"/>
      <c r="T40" s="593"/>
    </row>
    <row r="41" spans="1:20" ht="26.25" customHeight="1" thickBot="1">
      <c r="A41" s="619"/>
      <c r="B41" s="620"/>
      <c r="C41" s="566"/>
      <c r="D41" s="164"/>
      <c r="E41" s="566"/>
      <c r="F41" s="164"/>
      <c r="G41" s="566"/>
      <c r="H41" s="164"/>
      <c r="I41" s="566"/>
      <c r="J41" s="164"/>
      <c r="K41" s="608"/>
      <c r="L41" s="184"/>
      <c r="M41" s="566"/>
      <c r="N41" s="173"/>
      <c r="O41" s="595"/>
      <c r="P41" s="260"/>
      <c r="Q41" s="591"/>
      <c r="R41" s="592"/>
      <c r="S41" s="592"/>
      <c r="T41" s="593"/>
    </row>
    <row r="42" spans="1:20" ht="26.25" customHeight="1" thickBot="1">
      <c r="A42" s="585" t="s">
        <v>181</v>
      </c>
      <c r="B42" s="586"/>
      <c r="C42" s="566"/>
      <c r="D42" s="121">
        <f>【10月】月集計表!$BB$59</f>
        <v>0</v>
      </c>
      <c r="E42" s="566"/>
      <c r="F42" s="121">
        <f>【11月】月集計表!$BB$59</f>
        <v>0</v>
      </c>
      <c r="G42" s="566"/>
      <c r="H42" s="121">
        <f>【12月】月集計表!$BB$59</f>
        <v>0</v>
      </c>
      <c r="I42" s="566"/>
      <c r="J42" s="121">
        <f>【1月】月集計表!$BB$59</f>
        <v>0</v>
      </c>
      <c r="K42" s="608"/>
      <c r="L42" s="184"/>
      <c r="M42" s="566"/>
      <c r="N42" s="165">
        <f t="shared" si="1"/>
        <v>0</v>
      </c>
      <c r="O42" s="595"/>
      <c r="P42" s="254">
        <f>IF(N42+R24&gt;50000*$C$8,50000*$C$8,N42+R24)</f>
        <v>0</v>
      </c>
      <c r="Q42" s="591"/>
      <c r="R42" s="592"/>
      <c r="S42" s="592"/>
      <c r="T42" s="593"/>
    </row>
    <row r="43" spans="1:20" ht="26.25" customHeight="1" thickBot="1">
      <c r="A43" s="621"/>
      <c r="B43" s="622"/>
      <c r="C43" s="566"/>
      <c r="D43" s="184"/>
      <c r="E43" s="566"/>
      <c r="F43" s="184"/>
      <c r="G43" s="566"/>
      <c r="H43" s="184"/>
      <c r="I43" s="566"/>
      <c r="J43" s="184"/>
      <c r="K43" s="608"/>
      <c r="L43" s="184"/>
      <c r="M43" s="566"/>
      <c r="N43" s="193"/>
      <c r="O43" s="595"/>
      <c r="P43" s="260"/>
      <c r="Q43" s="591"/>
      <c r="R43" s="592"/>
      <c r="S43" s="592"/>
      <c r="T43" s="593"/>
    </row>
    <row r="44" spans="1:20" ht="26.25" customHeight="1" thickBot="1">
      <c r="A44" s="621"/>
      <c r="B44" s="622"/>
      <c r="C44" s="566"/>
      <c r="D44" s="184"/>
      <c r="E44" s="566"/>
      <c r="F44" s="184"/>
      <c r="G44" s="566"/>
      <c r="H44" s="184"/>
      <c r="I44" s="566"/>
      <c r="J44" s="184"/>
      <c r="K44" s="608"/>
      <c r="L44" s="184"/>
      <c r="M44" s="566"/>
      <c r="N44" s="193"/>
      <c r="O44" s="595"/>
      <c r="P44" s="260"/>
      <c r="Q44" s="591"/>
      <c r="R44" s="592"/>
      <c r="S44" s="592"/>
      <c r="T44" s="593"/>
    </row>
    <row r="45" spans="1:20" ht="26.25" customHeight="1" thickBot="1">
      <c r="A45" s="621"/>
      <c r="B45" s="622"/>
      <c r="C45" s="566"/>
      <c r="D45" s="184"/>
      <c r="E45" s="566"/>
      <c r="F45" s="184"/>
      <c r="G45" s="566"/>
      <c r="H45" s="184"/>
      <c r="I45" s="566"/>
      <c r="J45" s="184"/>
      <c r="K45" s="608"/>
      <c r="L45" s="184"/>
      <c r="M45" s="566"/>
      <c r="N45" s="193"/>
      <c r="O45" s="595"/>
      <c r="P45" s="260"/>
      <c r="Q45" s="591"/>
      <c r="R45" s="592"/>
      <c r="S45" s="592"/>
      <c r="T45" s="593"/>
    </row>
    <row r="46" spans="1:20" ht="26.25" customHeight="1" thickBot="1">
      <c r="A46" s="619"/>
      <c r="B46" s="620"/>
      <c r="C46" s="566"/>
      <c r="D46" s="184"/>
      <c r="E46" s="566"/>
      <c r="F46" s="184"/>
      <c r="G46" s="566"/>
      <c r="H46" s="184"/>
      <c r="I46" s="566"/>
      <c r="J46" s="184"/>
      <c r="K46" s="608"/>
      <c r="L46" s="184"/>
      <c r="M46" s="566"/>
      <c r="N46" s="193"/>
      <c r="O46" s="595"/>
      <c r="P46" s="260"/>
      <c r="Q46" s="591"/>
      <c r="R46" s="592"/>
      <c r="S46" s="592"/>
      <c r="T46" s="593"/>
    </row>
    <row r="47" spans="1:20" ht="26.25" customHeight="1" thickBot="1">
      <c r="A47" s="585" t="s">
        <v>184</v>
      </c>
      <c r="B47" s="586"/>
      <c r="C47" s="568"/>
      <c r="D47" s="121">
        <f>SUM(D36:D45)</f>
        <v>0</v>
      </c>
      <c r="E47" s="568"/>
      <c r="F47" s="121">
        <f>SUM(F36:F45)</f>
        <v>0</v>
      </c>
      <c r="G47" s="568"/>
      <c r="H47" s="121">
        <f>SUM(H36:H45)</f>
        <v>0</v>
      </c>
      <c r="I47" s="568"/>
      <c r="J47" s="121">
        <f>SUM(J36:J45)</f>
        <v>0</v>
      </c>
      <c r="K47" s="609"/>
      <c r="L47" s="184"/>
      <c r="M47" s="568"/>
      <c r="N47" s="165">
        <f t="shared" si="1"/>
        <v>0</v>
      </c>
      <c r="O47" s="595"/>
      <c r="P47" s="255">
        <f>SUM(P36:P46)</f>
        <v>0</v>
      </c>
      <c r="Q47" s="591"/>
      <c r="R47" s="592"/>
      <c r="S47" s="592"/>
      <c r="T47" s="593"/>
    </row>
  </sheetData>
  <sheetProtection algorithmName="SHA-512" hashValue="ztHYzruQ8ODKoCU3avO50hB1j6Np1y4l1K9PpnuTFYV1Zy0YxmM5hG4S9OMnhNFUzp9O8VhFWTZnnZH/a90aUA==" saltValue="JD6BwDy8L03tvxtZkBGBog==" spinCount="100000" sheet="1" objects="1" scenarios="1"/>
  <mergeCells count="81">
    <mergeCell ref="K37:K47"/>
    <mergeCell ref="A13:B14"/>
    <mergeCell ref="A39:B39"/>
    <mergeCell ref="A40:B40"/>
    <mergeCell ref="A41:B41"/>
    <mergeCell ref="A42:B42"/>
    <mergeCell ref="A26:B26"/>
    <mergeCell ref="A27:B27"/>
    <mergeCell ref="A28:B28"/>
    <mergeCell ref="A37:B37"/>
    <mergeCell ref="A38:B38"/>
    <mergeCell ref="A21:B21"/>
    <mergeCell ref="A19:B19"/>
    <mergeCell ref="A20:B20"/>
    <mergeCell ref="G37:G47"/>
    <mergeCell ref="I37:I47"/>
    <mergeCell ref="Q33:T33"/>
    <mergeCell ref="M19:M29"/>
    <mergeCell ref="O19:O29"/>
    <mergeCell ref="Q19:Q29"/>
    <mergeCell ref="Q46:T46"/>
    <mergeCell ref="Q45:T45"/>
    <mergeCell ref="Q34:T34"/>
    <mergeCell ref="Q35:T35"/>
    <mergeCell ref="Q36:T36"/>
    <mergeCell ref="Q47:T47"/>
    <mergeCell ref="M37:M47"/>
    <mergeCell ref="O37:O47"/>
    <mergeCell ref="Q37:T37"/>
    <mergeCell ref="Q38:T38"/>
    <mergeCell ref="Q39:T39"/>
    <mergeCell ref="Q40:T40"/>
    <mergeCell ref="Q41:T41"/>
    <mergeCell ref="Q42:T42"/>
    <mergeCell ref="Q43:T43"/>
    <mergeCell ref="Q44:T44"/>
    <mergeCell ref="A47:B47"/>
    <mergeCell ref="C37:C47"/>
    <mergeCell ref="E37:E47"/>
    <mergeCell ref="E31:F31"/>
    <mergeCell ref="G31:H31"/>
    <mergeCell ref="C31:D31"/>
    <mergeCell ref="A44:B44"/>
    <mergeCell ref="A45:B45"/>
    <mergeCell ref="A46:B46"/>
    <mergeCell ref="A31:B32"/>
    <mergeCell ref="A43:B43"/>
    <mergeCell ref="A33:A36"/>
    <mergeCell ref="I31:J31"/>
    <mergeCell ref="K31:L31"/>
    <mergeCell ref="S13:T13"/>
    <mergeCell ref="M13:N13"/>
    <mergeCell ref="O13:P13"/>
    <mergeCell ref="Q13:R13"/>
    <mergeCell ref="K19:K29"/>
    <mergeCell ref="M31:N31"/>
    <mergeCell ref="S19:S29"/>
    <mergeCell ref="O31:P31"/>
    <mergeCell ref="Q31:T32"/>
    <mergeCell ref="A15:A18"/>
    <mergeCell ref="C19:C29"/>
    <mergeCell ref="E19:E29"/>
    <mergeCell ref="G19:G29"/>
    <mergeCell ref="I19:I29"/>
    <mergeCell ref="A29:B29"/>
    <mergeCell ref="A22:B22"/>
    <mergeCell ref="A23:B23"/>
    <mergeCell ref="A24:B24"/>
    <mergeCell ref="A25:B25"/>
    <mergeCell ref="C13:D13"/>
    <mergeCell ref="E13:F13"/>
    <mergeCell ref="G13:H13"/>
    <mergeCell ref="I13:J13"/>
    <mergeCell ref="K13:L13"/>
    <mergeCell ref="A1:B1"/>
    <mergeCell ref="D2:P3"/>
    <mergeCell ref="T2:T3"/>
    <mergeCell ref="J5:L5"/>
    <mergeCell ref="M5:O5"/>
    <mergeCell ref="P5:Q5"/>
    <mergeCell ref="R5:T5"/>
  </mergeCells>
  <phoneticPr fontId="1"/>
  <conditionalFormatting sqref="C8">
    <cfRule type="containsBlanks" dxfId="11" priority="3" stopIfTrue="1">
      <formula>LEN(TRIM(C8))=0</formula>
    </cfRule>
  </conditionalFormatting>
  <conditionalFormatting sqref="M5 R5">
    <cfRule type="expression" dxfId="10" priority="1" stopIfTrue="1">
      <formula>M5=""</formula>
    </cfRule>
  </conditionalFormatting>
  <conditionalFormatting sqref="Q33:T45 Q46 Q47:T47">
    <cfRule type="expression" dxfId="9" priority="2" stopIfTrue="1">
      <formula>Q33=""</formula>
    </cfRule>
  </conditionalFormatting>
  <printOptions horizontalCentered="1" verticalCentered="1"/>
  <pageMargins left="0" right="0" top="0.59055118110236227" bottom="0.19685039370078741" header="0" footer="0"/>
  <pageSetup paperSize="9" scale="51"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FFFF00"/>
    <pageSetUpPr fitToPage="1"/>
  </sheetPr>
  <dimension ref="A1:AH47"/>
  <sheetViews>
    <sheetView view="pageBreakPreview" topLeftCell="A23" zoomScale="55" zoomScaleNormal="25" zoomScaleSheetLayoutView="55" workbookViewId="0">
      <selection activeCell="T2" sqref="T2:T3"/>
    </sheetView>
  </sheetViews>
  <sheetFormatPr defaultColWidth="5.33203125" defaultRowHeight="15" customHeight="1"/>
  <cols>
    <col min="1" max="1" width="8.33203125" style="4" customWidth="1"/>
    <col min="2" max="2" width="24.6640625" style="4" customWidth="1"/>
    <col min="3" max="14" width="12.33203125" style="4" customWidth="1"/>
    <col min="15" max="16" width="13.6640625" style="4" customWidth="1"/>
    <col min="17" max="20" width="13.77734375" style="4" customWidth="1"/>
    <col min="21" max="33" width="5.33203125" style="4" customWidth="1"/>
    <col min="34" max="34" width="6.33203125" style="4" customWidth="1"/>
    <col min="35" max="256" width="5.33203125" style="4"/>
    <col min="257" max="257" width="8.33203125" style="4" customWidth="1"/>
    <col min="258" max="258" width="24.6640625" style="4" customWidth="1"/>
    <col min="259" max="270" width="12.33203125" style="4" customWidth="1"/>
    <col min="271" max="272" width="13.6640625" style="4" customWidth="1"/>
    <col min="273" max="276" width="13.77734375" style="4" customWidth="1"/>
    <col min="277" max="289" width="5.33203125" style="4" customWidth="1"/>
    <col min="290" max="290" width="6.33203125" style="4" customWidth="1"/>
    <col min="291" max="512" width="5.33203125" style="4"/>
    <col min="513" max="513" width="8.33203125" style="4" customWidth="1"/>
    <col min="514" max="514" width="24.6640625" style="4" customWidth="1"/>
    <col min="515" max="526" width="12.33203125" style="4" customWidth="1"/>
    <col min="527" max="528" width="13.6640625" style="4" customWidth="1"/>
    <col min="529" max="532" width="13.77734375" style="4" customWidth="1"/>
    <col min="533" max="545" width="5.33203125" style="4" customWidth="1"/>
    <col min="546" max="546" width="6.33203125" style="4" customWidth="1"/>
    <col min="547" max="768" width="5.33203125" style="4"/>
    <col min="769" max="769" width="8.33203125" style="4" customWidth="1"/>
    <col min="770" max="770" width="24.6640625" style="4" customWidth="1"/>
    <col min="771" max="782" width="12.33203125" style="4" customWidth="1"/>
    <col min="783" max="784" width="13.6640625" style="4" customWidth="1"/>
    <col min="785" max="788" width="13.77734375" style="4" customWidth="1"/>
    <col min="789" max="801" width="5.33203125" style="4" customWidth="1"/>
    <col min="802" max="802" width="6.33203125" style="4" customWidth="1"/>
    <col min="803" max="1024" width="5.33203125" style="4"/>
    <col min="1025" max="1025" width="8.33203125" style="4" customWidth="1"/>
    <col min="1026" max="1026" width="24.6640625" style="4" customWidth="1"/>
    <col min="1027" max="1038" width="12.33203125" style="4" customWidth="1"/>
    <col min="1039" max="1040" width="13.6640625" style="4" customWidth="1"/>
    <col min="1041" max="1044" width="13.77734375" style="4" customWidth="1"/>
    <col min="1045" max="1057" width="5.33203125" style="4" customWidth="1"/>
    <col min="1058" max="1058" width="6.33203125" style="4" customWidth="1"/>
    <col min="1059" max="1280" width="5.33203125" style="4"/>
    <col min="1281" max="1281" width="8.33203125" style="4" customWidth="1"/>
    <col min="1282" max="1282" width="24.6640625" style="4" customWidth="1"/>
    <col min="1283" max="1294" width="12.33203125" style="4" customWidth="1"/>
    <col min="1295" max="1296" width="13.6640625" style="4" customWidth="1"/>
    <col min="1297" max="1300" width="13.77734375" style="4" customWidth="1"/>
    <col min="1301" max="1313" width="5.33203125" style="4" customWidth="1"/>
    <col min="1314" max="1314" width="6.33203125" style="4" customWidth="1"/>
    <col min="1315" max="1536" width="5.33203125" style="4"/>
    <col min="1537" max="1537" width="8.33203125" style="4" customWidth="1"/>
    <col min="1538" max="1538" width="24.6640625" style="4" customWidth="1"/>
    <col min="1539" max="1550" width="12.33203125" style="4" customWidth="1"/>
    <col min="1551" max="1552" width="13.6640625" style="4" customWidth="1"/>
    <col min="1553" max="1556" width="13.77734375" style="4" customWidth="1"/>
    <col min="1557" max="1569" width="5.33203125" style="4" customWidth="1"/>
    <col min="1570" max="1570" width="6.33203125" style="4" customWidth="1"/>
    <col min="1571" max="1792" width="5.33203125" style="4"/>
    <col min="1793" max="1793" width="8.33203125" style="4" customWidth="1"/>
    <col min="1794" max="1794" width="24.6640625" style="4" customWidth="1"/>
    <col min="1795" max="1806" width="12.33203125" style="4" customWidth="1"/>
    <col min="1807" max="1808" width="13.6640625" style="4" customWidth="1"/>
    <col min="1809" max="1812" width="13.77734375" style="4" customWidth="1"/>
    <col min="1813" max="1825" width="5.33203125" style="4" customWidth="1"/>
    <col min="1826" max="1826" width="6.33203125" style="4" customWidth="1"/>
    <col min="1827" max="2048" width="5.33203125" style="4"/>
    <col min="2049" max="2049" width="8.33203125" style="4" customWidth="1"/>
    <col min="2050" max="2050" width="24.6640625" style="4" customWidth="1"/>
    <col min="2051" max="2062" width="12.33203125" style="4" customWidth="1"/>
    <col min="2063" max="2064" width="13.6640625" style="4" customWidth="1"/>
    <col min="2065" max="2068" width="13.77734375" style="4" customWidth="1"/>
    <col min="2069" max="2081" width="5.33203125" style="4" customWidth="1"/>
    <col min="2082" max="2082" width="6.33203125" style="4" customWidth="1"/>
    <col min="2083" max="2304" width="5.33203125" style="4"/>
    <col min="2305" max="2305" width="8.33203125" style="4" customWidth="1"/>
    <col min="2306" max="2306" width="24.6640625" style="4" customWidth="1"/>
    <col min="2307" max="2318" width="12.33203125" style="4" customWidth="1"/>
    <col min="2319" max="2320" width="13.6640625" style="4" customWidth="1"/>
    <col min="2321" max="2324" width="13.77734375" style="4" customWidth="1"/>
    <col min="2325" max="2337" width="5.33203125" style="4" customWidth="1"/>
    <col min="2338" max="2338" width="6.33203125" style="4" customWidth="1"/>
    <col min="2339" max="2560" width="5.33203125" style="4"/>
    <col min="2561" max="2561" width="8.33203125" style="4" customWidth="1"/>
    <col min="2562" max="2562" width="24.6640625" style="4" customWidth="1"/>
    <col min="2563" max="2574" width="12.33203125" style="4" customWidth="1"/>
    <col min="2575" max="2576" width="13.6640625" style="4" customWidth="1"/>
    <col min="2577" max="2580" width="13.77734375" style="4" customWidth="1"/>
    <col min="2581" max="2593" width="5.33203125" style="4" customWidth="1"/>
    <col min="2594" max="2594" width="6.33203125" style="4" customWidth="1"/>
    <col min="2595" max="2816" width="5.33203125" style="4"/>
    <col min="2817" max="2817" width="8.33203125" style="4" customWidth="1"/>
    <col min="2818" max="2818" width="24.6640625" style="4" customWidth="1"/>
    <col min="2819" max="2830" width="12.33203125" style="4" customWidth="1"/>
    <col min="2831" max="2832" width="13.6640625" style="4" customWidth="1"/>
    <col min="2833" max="2836" width="13.77734375" style="4" customWidth="1"/>
    <col min="2837" max="2849" width="5.33203125" style="4" customWidth="1"/>
    <col min="2850" max="2850" width="6.33203125" style="4" customWidth="1"/>
    <col min="2851" max="3072" width="5.33203125" style="4"/>
    <col min="3073" max="3073" width="8.33203125" style="4" customWidth="1"/>
    <col min="3074" max="3074" width="24.6640625" style="4" customWidth="1"/>
    <col min="3075" max="3086" width="12.33203125" style="4" customWidth="1"/>
    <col min="3087" max="3088" width="13.6640625" style="4" customWidth="1"/>
    <col min="3089" max="3092" width="13.77734375" style="4" customWidth="1"/>
    <col min="3093" max="3105" width="5.33203125" style="4" customWidth="1"/>
    <col min="3106" max="3106" width="6.33203125" style="4" customWidth="1"/>
    <col min="3107" max="3328" width="5.33203125" style="4"/>
    <col min="3329" max="3329" width="8.33203125" style="4" customWidth="1"/>
    <col min="3330" max="3330" width="24.6640625" style="4" customWidth="1"/>
    <col min="3331" max="3342" width="12.33203125" style="4" customWidth="1"/>
    <col min="3343" max="3344" width="13.6640625" style="4" customWidth="1"/>
    <col min="3345" max="3348" width="13.77734375" style="4" customWidth="1"/>
    <col min="3349" max="3361" width="5.33203125" style="4" customWidth="1"/>
    <col min="3362" max="3362" width="6.33203125" style="4" customWidth="1"/>
    <col min="3363" max="3584" width="5.33203125" style="4"/>
    <col min="3585" max="3585" width="8.33203125" style="4" customWidth="1"/>
    <col min="3586" max="3586" width="24.6640625" style="4" customWidth="1"/>
    <col min="3587" max="3598" width="12.33203125" style="4" customWidth="1"/>
    <col min="3599" max="3600" width="13.6640625" style="4" customWidth="1"/>
    <col min="3601" max="3604" width="13.77734375" style="4" customWidth="1"/>
    <col min="3605" max="3617" width="5.33203125" style="4" customWidth="1"/>
    <col min="3618" max="3618" width="6.33203125" style="4" customWidth="1"/>
    <col min="3619" max="3840" width="5.33203125" style="4"/>
    <col min="3841" max="3841" width="8.33203125" style="4" customWidth="1"/>
    <col min="3842" max="3842" width="24.6640625" style="4" customWidth="1"/>
    <col min="3843" max="3854" width="12.33203125" style="4" customWidth="1"/>
    <col min="3855" max="3856" width="13.6640625" style="4" customWidth="1"/>
    <col min="3857" max="3860" width="13.77734375" style="4" customWidth="1"/>
    <col min="3861" max="3873" width="5.33203125" style="4" customWidth="1"/>
    <col min="3874" max="3874" width="6.33203125" style="4" customWidth="1"/>
    <col min="3875" max="4096" width="5.33203125" style="4"/>
    <col min="4097" max="4097" width="8.33203125" style="4" customWidth="1"/>
    <col min="4098" max="4098" width="24.6640625" style="4" customWidth="1"/>
    <col min="4099" max="4110" width="12.33203125" style="4" customWidth="1"/>
    <col min="4111" max="4112" width="13.6640625" style="4" customWidth="1"/>
    <col min="4113" max="4116" width="13.77734375" style="4" customWidth="1"/>
    <col min="4117" max="4129" width="5.33203125" style="4" customWidth="1"/>
    <col min="4130" max="4130" width="6.33203125" style="4" customWidth="1"/>
    <col min="4131" max="4352" width="5.33203125" style="4"/>
    <col min="4353" max="4353" width="8.33203125" style="4" customWidth="1"/>
    <col min="4354" max="4354" width="24.6640625" style="4" customWidth="1"/>
    <col min="4355" max="4366" width="12.33203125" style="4" customWidth="1"/>
    <col min="4367" max="4368" width="13.6640625" style="4" customWidth="1"/>
    <col min="4369" max="4372" width="13.77734375" style="4" customWidth="1"/>
    <col min="4373" max="4385" width="5.33203125" style="4" customWidth="1"/>
    <col min="4386" max="4386" width="6.33203125" style="4" customWidth="1"/>
    <col min="4387" max="4608" width="5.33203125" style="4"/>
    <col min="4609" max="4609" width="8.33203125" style="4" customWidth="1"/>
    <col min="4610" max="4610" width="24.6640625" style="4" customWidth="1"/>
    <col min="4611" max="4622" width="12.33203125" style="4" customWidth="1"/>
    <col min="4623" max="4624" width="13.6640625" style="4" customWidth="1"/>
    <col min="4625" max="4628" width="13.77734375" style="4" customWidth="1"/>
    <col min="4629" max="4641" width="5.33203125" style="4" customWidth="1"/>
    <col min="4642" max="4642" width="6.33203125" style="4" customWidth="1"/>
    <col min="4643" max="4864" width="5.33203125" style="4"/>
    <col min="4865" max="4865" width="8.33203125" style="4" customWidth="1"/>
    <col min="4866" max="4866" width="24.6640625" style="4" customWidth="1"/>
    <col min="4867" max="4878" width="12.33203125" style="4" customWidth="1"/>
    <col min="4879" max="4880" width="13.6640625" style="4" customWidth="1"/>
    <col min="4881" max="4884" width="13.77734375" style="4" customWidth="1"/>
    <col min="4885" max="4897" width="5.33203125" style="4" customWidth="1"/>
    <col min="4898" max="4898" width="6.33203125" style="4" customWidth="1"/>
    <col min="4899" max="5120" width="5.33203125" style="4"/>
    <col min="5121" max="5121" width="8.33203125" style="4" customWidth="1"/>
    <col min="5122" max="5122" width="24.6640625" style="4" customWidth="1"/>
    <col min="5123" max="5134" width="12.33203125" style="4" customWidth="1"/>
    <col min="5135" max="5136" width="13.6640625" style="4" customWidth="1"/>
    <col min="5137" max="5140" width="13.77734375" style="4" customWidth="1"/>
    <col min="5141" max="5153" width="5.33203125" style="4" customWidth="1"/>
    <col min="5154" max="5154" width="6.33203125" style="4" customWidth="1"/>
    <col min="5155" max="5376" width="5.33203125" style="4"/>
    <col min="5377" max="5377" width="8.33203125" style="4" customWidth="1"/>
    <col min="5378" max="5378" width="24.6640625" style="4" customWidth="1"/>
    <col min="5379" max="5390" width="12.33203125" style="4" customWidth="1"/>
    <col min="5391" max="5392" width="13.6640625" style="4" customWidth="1"/>
    <col min="5393" max="5396" width="13.77734375" style="4" customWidth="1"/>
    <col min="5397" max="5409" width="5.33203125" style="4" customWidth="1"/>
    <col min="5410" max="5410" width="6.33203125" style="4" customWidth="1"/>
    <col min="5411" max="5632" width="5.33203125" style="4"/>
    <col min="5633" max="5633" width="8.33203125" style="4" customWidth="1"/>
    <col min="5634" max="5634" width="24.6640625" style="4" customWidth="1"/>
    <col min="5635" max="5646" width="12.33203125" style="4" customWidth="1"/>
    <col min="5647" max="5648" width="13.6640625" style="4" customWidth="1"/>
    <col min="5649" max="5652" width="13.77734375" style="4" customWidth="1"/>
    <col min="5653" max="5665" width="5.33203125" style="4" customWidth="1"/>
    <col min="5666" max="5666" width="6.33203125" style="4" customWidth="1"/>
    <col min="5667" max="5888" width="5.33203125" style="4"/>
    <col min="5889" max="5889" width="8.33203125" style="4" customWidth="1"/>
    <col min="5890" max="5890" width="24.6640625" style="4" customWidth="1"/>
    <col min="5891" max="5902" width="12.33203125" style="4" customWidth="1"/>
    <col min="5903" max="5904" width="13.6640625" style="4" customWidth="1"/>
    <col min="5905" max="5908" width="13.77734375" style="4" customWidth="1"/>
    <col min="5909" max="5921" width="5.33203125" style="4" customWidth="1"/>
    <col min="5922" max="5922" width="6.33203125" style="4" customWidth="1"/>
    <col min="5923" max="6144" width="5.33203125" style="4"/>
    <col min="6145" max="6145" width="8.33203125" style="4" customWidth="1"/>
    <col min="6146" max="6146" width="24.6640625" style="4" customWidth="1"/>
    <col min="6147" max="6158" width="12.33203125" style="4" customWidth="1"/>
    <col min="6159" max="6160" width="13.6640625" style="4" customWidth="1"/>
    <col min="6161" max="6164" width="13.77734375" style="4" customWidth="1"/>
    <col min="6165" max="6177" width="5.33203125" style="4" customWidth="1"/>
    <col min="6178" max="6178" width="6.33203125" style="4" customWidth="1"/>
    <col min="6179" max="6400" width="5.33203125" style="4"/>
    <col min="6401" max="6401" width="8.33203125" style="4" customWidth="1"/>
    <col min="6402" max="6402" width="24.6640625" style="4" customWidth="1"/>
    <col min="6403" max="6414" width="12.33203125" style="4" customWidth="1"/>
    <col min="6415" max="6416" width="13.6640625" style="4" customWidth="1"/>
    <col min="6417" max="6420" width="13.77734375" style="4" customWidth="1"/>
    <col min="6421" max="6433" width="5.33203125" style="4" customWidth="1"/>
    <col min="6434" max="6434" width="6.33203125" style="4" customWidth="1"/>
    <col min="6435" max="6656" width="5.33203125" style="4"/>
    <col min="6657" max="6657" width="8.33203125" style="4" customWidth="1"/>
    <col min="6658" max="6658" width="24.6640625" style="4" customWidth="1"/>
    <col min="6659" max="6670" width="12.33203125" style="4" customWidth="1"/>
    <col min="6671" max="6672" width="13.6640625" style="4" customWidth="1"/>
    <col min="6673" max="6676" width="13.77734375" style="4" customWidth="1"/>
    <col min="6677" max="6689" width="5.33203125" style="4" customWidth="1"/>
    <col min="6690" max="6690" width="6.33203125" style="4" customWidth="1"/>
    <col min="6691" max="6912" width="5.33203125" style="4"/>
    <col min="6913" max="6913" width="8.33203125" style="4" customWidth="1"/>
    <col min="6914" max="6914" width="24.6640625" style="4" customWidth="1"/>
    <col min="6915" max="6926" width="12.33203125" style="4" customWidth="1"/>
    <col min="6927" max="6928" width="13.6640625" style="4" customWidth="1"/>
    <col min="6929" max="6932" width="13.77734375" style="4" customWidth="1"/>
    <col min="6933" max="6945" width="5.33203125" style="4" customWidth="1"/>
    <col min="6946" max="6946" width="6.33203125" style="4" customWidth="1"/>
    <col min="6947" max="7168" width="5.33203125" style="4"/>
    <col min="7169" max="7169" width="8.33203125" style="4" customWidth="1"/>
    <col min="7170" max="7170" width="24.6640625" style="4" customWidth="1"/>
    <col min="7171" max="7182" width="12.33203125" style="4" customWidth="1"/>
    <col min="7183" max="7184" width="13.6640625" style="4" customWidth="1"/>
    <col min="7185" max="7188" width="13.77734375" style="4" customWidth="1"/>
    <col min="7189" max="7201" width="5.33203125" style="4" customWidth="1"/>
    <col min="7202" max="7202" width="6.33203125" style="4" customWidth="1"/>
    <col min="7203" max="7424" width="5.33203125" style="4"/>
    <col min="7425" max="7425" width="8.33203125" style="4" customWidth="1"/>
    <col min="7426" max="7426" width="24.6640625" style="4" customWidth="1"/>
    <col min="7427" max="7438" width="12.33203125" style="4" customWidth="1"/>
    <col min="7439" max="7440" width="13.6640625" style="4" customWidth="1"/>
    <col min="7441" max="7444" width="13.77734375" style="4" customWidth="1"/>
    <col min="7445" max="7457" width="5.33203125" style="4" customWidth="1"/>
    <col min="7458" max="7458" width="6.33203125" style="4" customWidth="1"/>
    <col min="7459" max="7680" width="5.33203125" style="4"/>
    <col min="7681" max="7681" width="8.33203125" style="4" customWidth="1"/>
    <col min="7682" max="7682" width="24.6640625" style="4" customWidth="1"/>
    <col min="7683" max="7694" width="12.33203125" style="4" customWidth="1"/>
    <col min="7695" max="7696" width="13.6640625" style="4" customWidth="1"/>
    <col min="7697" max="7700" width="13.77734375" style="4" customWidth="1"/>
    <col min="7701" max="7713" width="5.33203125" style="4" customWidth="1"/>
    <col min="7714" max="7714" width="6.33203125" style="4" customWidth="1"/>
    <col min="7715" max="7936" width="5.33203125" style="4"/>
    <col min="7937" max="7937" width="8.33203125" style="4" customWidth="1"/>
    <col min="7938" max="7938" width="24.6640625" style="4" customWidth="1"/>
    <col min="7939" max="7950" width="12.33203125" style="4" customWidth="1"/>
    <col min="7951" max="7952" width="13.6640625" style="4" customWidth="1"/>
    <col min="7953" max="7956" width="13.77734375" style="4" customWidth="1"/>
    <col min="7957" max="7969" width="5.33203125" style="4" customWidth="1"/>
    <col min="7970" max="7970" width="6.33203125" style="4" customWidth="1"/>
    <col min="7971" max="8192" width="5.33203125" style="4"/>
    <col min="8193" max="8193" width="8.33203125" style="4" customWidth="1"/>
    <col min="8194" max="8194" width="24.6640625" style="4" customWidth="1"/>
    <col min="8195" max="8206" width="12.33203125" style="4" customWidth="1"/>
    <col min="8207" max="8208" width="13.6640625" style="4" customWidth="1"/>
    <col min="8209" max="8212" width="13.77734375" style="4" customWidth="1"/>
    <col min="8213" max="8225" width="5.33203125" style="4" customWidth="1"/>
    <col min="8226" max="8226" width="6.33203125" style="4" customWidth="1"/>
    <col min="8227" max="8448" width="5.33203125" style="4"/>
    <col min="8449" max="8449" width="8.33203125" style="4" customWidth="1"/>
    <col min="8450" max="8450" width="24.6640625" style="4" customWidth="1"/>
    <col min="8451" max="8462" width="12.33203125" style="4" customWidth="1"/>
    <col min="8463" max="8464" width="13.6640625" style="4" customWidth="1"/>
    <col min="8465" max="8468" width="13.77734375" style="4" customWidth="1"/>
    <col min="8469" max="8481" width="5.33203125" style="4" customWidth="1"/>
    <col min="8482" max="8482" width="6.33203125" style="4" customWidth="1"/>
    <col min="8483" max="8704" width="5.33203125" style="4"/>
    <col min="8705" max="8705" width="8.33203125" style="4" customWidth="1"/>
    <col min="8706" max="8706" width="24.6640625" style="4" customWidth="1"/>
    <col min="8707" max="8718" width="12.33203125" style="4" customWidth="1"/>
    <col min="8719" max="8720" width="13.6640625" style="4" customWidth="1"/>
    <col min="8721" max="8724" width="13.77734375" style="4" customWidth="1"/>
    <col min="8725" max="8737" width="5.33203125" style="4" customWidth="1"/>
    <col min="8738" max="8738" width="6.33203125" style="4" customWidth="1"/>
    <col min="8739" max="8960" width="5.33203125" style="4"/>
    <col min="8961" max="8961" width="8.33203125" style="4" customWidth="1"/>
    <col min="8962" max="8962" width="24.6640625" style="4" customWidth="1"/>
    <col min="8963" max="8974" width="12.33203125" style="4" customWidth="1"/>
    <col min="8975" max="8976" width="13.6640625" style="4" customWidth="1"/>
    <col min="8977" max="8980" width="13.77734375" style="4" customWidth="1"/>
    <col min="8981" max="8993" width="5.33203125" style="4" customWidth="1"/>
    <col min="8994" max="8994" width="6.33203125" style="4" customWidth="1"/>
    <col min="8995" max="9216" width="5.33203125" style="4"/>
    <col min="9217" max="9217" width="8.33203125" style="4" customWidth="1"/>
    <col min="9218" max="9218" width="24.6640625" style="4" customWidth="1"/>
    <col min="9219" max="9230" width="12.33203125" style="4" customWidth="1"/>
    <col min="9231" max="9232" width="13.6640625" style="4" customWidth="1"/>
    <col min="9233" max="9236" width="13.77734375" style="4" customWidth="1"/>
    <col min="9237" max="9249" width="5.33203125" style="4" customWidth="1"/>
    <col min="9250" max="9250" width="6.33203125" style="4" customWidth="1"/>
    <col min="9251" max="9472" width="5.33203125" style="4"/>
    <col min="9473" max="9473" width="8.33203125" style="4" customWidth="1"/>
    <col min="9474" max="9474" width="24.6640625" style="4" customWidth="1"/>
    <col min="9475" max="9486" width="12.33203125" style="4" customWidth="1"/>
    <col min="9487" max="9488" width="13.6640625" style="4" customWidth="1"/>
    <col min="9489" max="9492" width="13.77734375" style="4" customWidth="1"/>
    <col min="9493" max="9505" width="5.33203125" style="4" customWidth="1"/>
    <col min="9506" max="9506" width="6.33203125" style="4" customWidth="1"/>
    <col min="9507" max="9728" width="5.33203125" style="4"/>
    <col min="9729" max="9729" width="8.33203125" style="4" customWidth="1"/>
    <col min="9730" max="9730" width="24.6640625" style="4" customWidth="1"/>
    <col min="9731" max="9742" width="12.33203125" style="4" customWidth="1"/>
    <col min="9743" max="9744" width="13.6640625" style="4" customWidth="1"/>
    <col min="9745" max="9748" width="13.77734375" style="4" customWidth="1"/>
    <col min="9749" max="9761" width="5.33203125" style="4" customWidth="1"/>
    <col min="9762" max="9762" width="6.33203125" style="4" customWidth="1"/>
    <col min="9763" max="9984" width="5.33203125" style="4"/>
    <col min="9985" max="9985" width="8.33203125" style="4" customWidth="1"/>
    <col min="9986" max="9986" width="24.6640625" style="4" customWidth="1"/>
    <col min="9987" max="9998" width="12.33203125" style="4" customWidth="1"/>
    <col min="9999" max="10000" width="13.6640625" style="4" customWidth="1"/>
    <col min="10001" max="10004" width="13.77734375" style="4" customWidth="1"/>
    <col min="10005" max="10017" width="5.33203125" style="4" customWidth="1"/>
    <col min="10018" max="10018" width="6.33203125" style="4" customWidth="1"/>
    <col min="10019" max="10240" width="5.33203125" style="4"/>
    <col min="10241" max="10241" width="8.33203125" style="4" customWidth="1"/>
    <col min="10242" max="10242" width="24.6640625" style="4" customWidth="1"/>
    <col min="10243" max="10254" width="12.33203125" style="4" customWidth="1"/>
    <col min="10255" max="10256" width="13.6640625" style="4" customWidth="1"/>
    <col min="10257" max="10260" width="13.77734375" style="4" customWidth="1"/>
    <col min="10261" max="10273" width="5.33203125" style="4" customWidth="1"/>
    <col min="10274" max="10274" width="6.33203125" style="4" customWidth="1"/>
    <col min="10275" max="10496" width="5.33203125" style="4"/>
    <col min="10497" max="10497" width="8.33203125" style="4" customWidth="1"/>
    <col min="10498" max="10498" width="24.6640625" style="4" customWidth="1"/>
    <col min="10499" max="10510" width="12.33203125" style="4" customWidth="1"/>
    <col min="10511" max="10512" width="13.6640625" style="4" customWidth="1"/>
    <col min="10513" max="10516" width="13.77734375" style="4" customWidth="1"/>
    <col min="10517" max="10529" width="5.33203125" style="4" customWidth="1"/>
    <col min="10530" max="10530" width="6.33203125" style="4" customWidth="1"/>
    <col min="10531" max="10752" width="5.33203125" style="4"/>
    <col min="10753" max="10753" width="8.33203125" style="4" customWidth="1"/>
    <col min="10754" max="10754" width="24.6640625" style="4" customWidth="1"/>
    <col min="10755" max="10766" width="12.33203125" style="4" customWidth="1"/>
    <col min="10767" max="10768" width="13.6640625" style="4" customWidth="1"/>
    <col min="10769" max="10772" width="13.77734375" style="4" customWidth="1"/>
    <col min="10773" max="10785" width="5.33203125" style="4" customWidth="1"/>
    <col min="10786" max="10786" width="6.33203125" style="4" customWidth="1"/>
    <col min="10787" max="11008" width="5.33203125" style="4"/>
    <col min="11009" max="11009" width="8.33203125" style="4" customWidth="1"/>
    <col min="11010" max="11010" width="24.6640625" style="4" customWidth="1"/>
    <col min="11011" max="11022" width="12.33203125" style="4" customWidth="1"/>
    <col min="11023" max="11024" width="13.6640625" style="4" customWidth="1"/>
    <col min="11025" max="11028" width="13.77734375" style="4" customWidth="1"/>
    <col min="11029" max="11041" width="5.33203125" style="4" customWidth="1"/>
    <col min="11042" max="11042" width="6.33203125" style="4" customWidth="1"/>
    <col min="11043" max="11264" width="5.33203125" style="4"/>
    <col min="11265" max="11265" width="8.33203125" style="4" customWidth="1"/>
    <col min="11266" max="11266" width="24.6640625" style="4" customWidth="1"/>
    <col min="11267" max="11278" width="12.33203125" style="4" customWidth="1"/>
    <col min="11279" max="11280" width="13.6640625" style="4" customWidth="1"/>
    <col min="11281" max="11284" width="13.77734375" style="4" customWidth="1"/>
    <col min="11285" max="11297" width="5.33203125" style="4" customWidth="1"/>
    <col min="11298" max="11298" width="6.33203125" style="4" customWidth="1"/>
    <col min="11299" max="11520" width="5.33203125" style="4"/>
    <col min="11521" max="11521" width="8.33203125" style="4" customWidth="1"/>
    <col min="11522" max="11522" width="24.6640625" style="4" customWidth="1"/>
    <col min="11523" max="11534" width="12.33203125" style="4" customWidth="1"/>
    <col min="11535" max="11536" width="13.6640625" style="4" customWidth="1"/>
    <col min="11537" max="11540" width="13.77734375" style="4" customWidth="1"/>
    <col min="11541" max="11553" width="5.33203125" style="4" customWidth="1"/>
    <col min="11554" max="11554" width="6.33203125" style="4" customWidth="1"/>
    <col min="11555" max="11776" width="5.33203125" style="4"/>
    <col min="11777" max="11777" width="8.33203125" style="4" customWidth="1"/>
    <col min="11778" max="11778" width="24.6640625" style="4" customWidth="1"/>
    <col min="11779" max="11790" width="12.33203125" style="4" customWidth="1"/>
    <col min="11791" max="11792" width="13.6640625" style="4" customWidth="1"/>
    <col min="11793" max="11796" width="13.77734375" style="4" customWidth="1"/>
    <col min="11797" max="11809" width="5.33203125" style="4" customWidth="1"/>
    <col min="11810" max="11810" width="6.33203125" style="4" customWidth="1"/>
    <col min="11811" max="12032" width="5.33203125" style="4"/>
    <col min="12033" max="12033" width="8.33203125" style="4" customWidth="1"/>
    <col min="12034" max="12034" width="24.6640625" style="4" customWidth="1"/>
    <col min="12035" max="12046" width="12.33203125" style="4" customWidth="1"/>
    <col min="12047" max="12048" width="13.6640625" style="4" customWidth="1"/>
    <col min="12049" max="12052" width="13.77734375" style="4" customWidth="1"/>
    <col min="12053" max="12065" width="5.33203125" style="4" customWidth="1"/>
    <col min="12066" max="12066" width="6.33203125" style="4" customWidth="1"/>
    <col min="12067" max="12288" width="5.33203125" style="4"/>
    <col min="12289" max="12289" width="8.33203125" style="4" customWidth="1"/>
    <col min="12290" max="12290" width="24.6640625" style="4" customWidth="1"/>
    <col min="12291" max="12302" width="12.33203125" style="4" customWidth="1"/>
    <col min="12303" max="12304" width="13.6640625" style="4" customWidth="1"/>
    <col min="12305" max="12308" width="13.77734375" style="4" customWidth="1"/>
    <col min="12309" max="12321" width="5.33203125" style="4" customWidth="1"/>
    <col min="12322" max="12322" width="6.33203125" style="4" customWidth="1"/>
    <col min="12323" max="12544" width="5.33203125" style="4"/>
    <col min="12545" max="12545" width="8.33203125" style="4" customWidth="1"/>
    <col min="12546" max="12546" width="24.6640625" style="4" customWidth="1"/>
    <col min="12547" max="12558" width="12.33203125" style="4" customWidth="1"/>
    <col min="12559" max="12560" width="13.6640625" style="4" customWidth="1"/>
    <col min="12561" max="12564" width="13.77734375" style="4" customWidth="1"/>
    <col min="12565" max="12577" width="5.33203125" style="4" customWidth="1"/>
    <col min="12578" max="12578" width="6.33203125" style="4" customWidth="1"/>
    <col min="12579" max="12800" width="5.33203125" style="4"/>
    <col min="12801" max="12801" width="8.33203125" style="4" customWidth="1"/>
    <col min="12802" max="12802" width="24.6640625" style="4" customWidth="1"/>
    <col min="12803" max="12814" width="12.33203125" style="4" customWidth="1"/>
    <col min="12815" max="12816" width="13.6640625" style="4" customWidth="1"/>
    <col min="12817" max="12820" width="13.77734375" style="4" customWidth="1"/>
    <col min="12821" max="12833" width="5.33203125" style="4" customWidth="1"/>
    <col min="12834" max="12834" width="6.33203125" style="4" customWidth="1"/>
    <col min="12835" max="13056" width="5.33203125" style="4"/>
    <col min="13057" max="13057" width="8.33203125" style="4" customWidth="1"/>
    <col min="13058" max="13058" width="24.6640625" style="4" customWidth="1"/>
    <col min="13059" max="13070" width="12.33203125" style="4" customWidth="1"/>
    <col min="13071" max="13072" width="13.6640625" style="4" customWidth="1"/>
    <col min="13073" max="13076" width="13.77734375" style="4" customWidth="1"/>
    <col min="13077" max="13089" width="5.33203125" style="4" customWidth="1"/>
    <col min="13090" max="13090" width="6.33203125" style="4" customWidth="1"/>
    <col min="13091" max="13312" width="5.33203125" style="4"/>
    <col min="13313" max="13313" width="8.33203125" style="4" customWidth="1"/>
    <col min="13314" max="13314" width="24.6640625" style="4" customWidth="1"/>
    <col min="13315" max="13326" width="12.33203125" style="4" customWidth="1"/>
    <col min="13327" max="13328" width="13.6640625" style="4" customWidth="1"/>
    <col min="13329" max="13332" width="13.77734375" style="4" customWidth="1"/>
    <col min="13333" max="13345" width="5.33203125" style="4" customWidth="1"/>
    <col min="13346" max="13346" width="6.33203125" style="4" customWidth="1"/>
    <col min="13347" max="13568" width="5.33203125" style="4"/>
    <col min="13569" max="13569" width="8.33203125" style="4" customWidth="1"/>
    <col min="13570" max="13570" width="24.6640625" style="4" customWidth="1"/>
    <col min="13571" max="13582" width="12.33203125" style="4" customWidth="1"/>
    <col min="13583" max="13584" width="13.6640625" style="4" customWidth="1"/>
    <col min="13585" max="13588" width="13.77734375" style="4" customWidth="1"/>
    <col min="13589" max="13601" width="5.33203125" style="4" customWidth="1"/>
    <col min="13602" max="13602" width="6.33203125" style="4" customWidth="1"/>
    <col min="13603" max="13824" width="5.33203125" style="4"/>
    <col min="13825" max="13825" width="8.33203125" style="4" customWidth="1"/>
    <col min="13826" max="13826" width="24.6640625" style="4" customWidth="1"/>
    <col min="13827" max="13838" width="12.33203125" style="4" customWidth="1"/>
    <col min="13839" max="13840" width="13.6640625" style="4" customWidth="1"/>
    <col min="13841" max="13844" width="13.77734375" style="4" customWidth="1"/>
    <col min="13845" max="13857" width="5.33203125" style="4" customWidth="1"/>
    <col min="13858" max="13858" width="6.33203125" style="4" customWidth="1"/>
    <col min="13859" max="14080" width="5.33203125" style="4"/>
    <col min="14081" max="14081" width="8.33203125" style="4" customWidth="1"/>
    <col min="14082" max="14082" width="24.6640625" style="4" customWidth="1"/>
    <col min="14083" max="14094" width="12.33203125" style="4" customWidth="1"/>
    <col min="14095" max="14096" width="13.6640625" style="4" customWidth="1"/>
    <col min="14097" max="14100" width="13.77734375" style="4" customWidth="1"/>
    <col min="14101" max="14113" width="5.33203125" style="4" customWidth="1"/>
    <col min="14114" max="14114" width="6.33203125" style="4" customWidth="1"/>
    <col min="14115" max="14336" width="5.33203125" style="4"/>
    <col min="14337" max="14337" width="8.33203125" style="4" customWidth="1"/>
    <col min="14338" max="14338" width="24.6640625" style="4" customWidth="1"/>
    <col min="14339" max="14350" width="12.33203125" style="4" customWidth="1"/>
    <col min="14351" max="14352" width="13.6640625" style="4" customWidth="1"/>
    <col min="14353" max="14356" width="13.77734375" style="4" customWidth="1"/>
    <col min="14357" max="14369" width="5.33203125" style="4" customWidth="1"/>
    <col min="14370" max="14370" width="6.33203125" style="4" customWidth="1"/>
    <col min="14371" max="14592" width="5.33203125" style="4"/>
    <col min="14593" max="14593" width="8.33203125" style="4" customWidth="1"/>
    <col min="14594" max="14594" width="24.6640625" style="4" customWidth="1"/>
    <col min="14595" max="14606" width="12.33203125" style="4" customWidth="1"/>
    <col min="14607" max="14608" width="13.6640625" style="4" customWidth="1"/>
    <col min="14609" max="14612" width="13.77734375" style="4" customWidth="1"/>
    <col min="14613" max="14625" width="5.33203125" style="4" customWidth="1"/>
    <col min="14626" max="14626" width="6.33203125" style="4" customWidth="1"/>
    <col min="14627" max="14848" width="5.33203125" style="4"/>
    <col min="14849" max="14849" width="8.33203125" style="4" customWidth="1"/>
    <col min="14850" max="14850" width="24.6640625" style="4" customWidth="1"/>
    <col min="14851" max="14862" width="12.33203125" style="4" customWidth="1"/>
    <col min="14863" max="14864" width="13.6640625" style="4" customWidth="1"/>
    <col min="14865" max="14868" width="13.77734375" style="4" customWidth="1"/>
    <col min="14869" max="14881" width="5.33203125" style="4" customWidth="1"/>
    <col min="14882" max="14882" width="6.33203125" style="4" customWidth="1"/>
    <col min="14883" max="15104" width="5.33203125" style="4"/>
    <col min="15105" max="15105" width="8.33203125" style="4" customWidth="1"/>
    <col min="15106" max="15106" width="24.6640625" style="4" customWidth="1"/>
    <col min="15107" max="15118" width="12.33203125" style="4" customWidth="1"/>
    <col min="15119" max="15120" width="13.6640625" style="4" customWidth="1"/>
    <col min="15121" max="15124" width="13.77734375" style="4" customWidth="1"/>
    <col min="15125" max="15137" width="5.33203125" style="4" customWidth="1"/>
    <col min="15138" max="15138" width="6.33203125" style="4" customWidth="1"/>
    <col min="15139" max="15360" width="5.33203125" style="4"/>
    <col min="15361" max="15361" width="8.33203125" style="4" customWidth="1"/>
    <col min="15362" max="15362" width="24.6640625" style="4" customWidth="1"/>
    <col min="15363" max="15374" width="12.33203125" style="4" customWidth="1"/>
    <col min="15375" max="15376" width="13.6640625" style="4" customWidth="1"/>
    <col min="15377" max="15380" width="13.77734375" style="4" customWidth="1"/>
    <col min="15381" max="15393" width="5.33203125" style="4" customWidth="1"/>
    <col min="15394" max="15394" width="6.33203125" style="4" customWidth="1"/>
    <col min="15395" max="15616" width="5.33203125" style="4"/>
    <col min="15617" max="15617" width="8.33203125" style="4" customWidth="1"/>
    <col min="15618" max="15618" width="24.6640625" style="4" customWidth="1"/>
    <col min="15619" max="15630" width="12.33203125" style="4" customWidth="1"/>
    <col min="15631" max="15632" width="13.6640625" style="4" customWidth="1"/>
    <col min="15633" max="15636" width="13.77734375" style="4" customWidth="1"/>
    <col min="15637" max="15649" width="5.33203125" style="4" customWidth="1"/>
    <col min="15650" max="15650" width="6.33203125" style="4" customWidth="1"/>
    <col min="15651" max="15872" width="5.33203125" style="4"/>
    <col min="15873" max="15873" width="8.33203125" style="4" customWidth="1"/>
    <col min="15874" max="15874" width="24.6640625" style="4" customWidth="1"/>
    <col min="15875" max="15886" width="12.33203125" style="4" customWidth="1"/>
    <col min="15887" max="15888" width="13.6640625" style="4" customWidth="1"/>
    <col min="15889" max="15892" width="13.77734375" style="4" customWidth="1"/>
    <col min="15893" max="15905" width="5.33203125" style="4" customWidth="1"/>
    <col min="15906" max="15906" width="6.33203125" style="4" customWidth="1"/>
    <col min="15907" max="16128" width="5.33203125" style="4"/>
    <col min="16129" max="16129" width="8.33203125" style="4" customWidth="1"/>
    <col min="16130" max="16130" width="24.6640625" style="4" customWidth="1"/>
    <col min="16131" max="16142" width="12.33203125" style="4" customWidth="1"/>
    <col min="16143" max="16144" width="13.6640625" style="4" customWidth="1"/>
    <col min="16145" max="16148" width="13.77734375" style="4" customWidth="1"/>
    <col min="16149" max="16161" width="5.33203125" style="4" customWidth="1"/>
    <col min="16162" max="16162" width="6.33203125" style="4" customWidth="1"/>
    <col min="16163" max="16384" width="5.33203125" style="4"/>
  </cols>
  <sheetData>
    <row r="1" spans="1:31" ht="23.25" customHeight="1">
      <c r="A1" s="553" t="s">
        <v>156</v>
      </c>
      <c r="B1" s="554"/>
      <c r="C1" s="153"/>
      <c r="T1" s="48" t="s">
        <v>1</v>
      </c>
    </row>
    <row r="2" spans="1:31" ht="23.25" customHeight="1">
      <c r="D2" s="555" t="s">
        <v>211</v>
      </c>
      <c r="E2" s="555"/>
      <c r="F2" s="555"/>
      <c r="G2" s="555"/>
      <c r="H2" s="555"/>
      <c r="I2" s="556"/>
      <c r="J2" s="556"/>
      <c r="K2" s="556"/>
      <c r="L2" s="556"/>
      <c r="M2" s="556"/>
      <c r="N2" s="556"/>
      <c r="O2" s="556"/>
      <c r="P2" s="556"/>
      <c r="T2" s="399"/>
    </row>
    <row r="3" spans="1:31" ht="23.25" customHeight="1">
      <c r="D3" s="556"/>
      <c r="E3" s="556"/>
      <c r="F3" s="556"/>
      <c r="G3" s="556"/>
      <c r="H3" s="556"/>
      <c r="I3" s="556"/>
      <c r="J3" s="556"/>
      <c r="K3" s="556"/>
      <c r="L3" s="556"/>
      <c r="M3" s="556"/>
      <c r="N3" s="556"/>
      <c r="O3" s="556"/>
      <c r="P3" s="556"/>
      <c r="T3" s="557"/>
    </row>
    <row r="4" spans="1:31" ht="8.25" customHeight="1">
      <c r="I4" s="154"/>
    </row>
    <row r="5" spans="1:31" ht="23.25" customHeight="1">
      <c r="B5" s="118" t="s">
        <v>192</v>
      </c>
      <c r="C5" s="91">
        <f>'【年集計表（まとめ）】'!K8</f>
        <v>0</v>
      </c>
      <c r="I5" s="154"/>
      <c r="J5" s="378" t="s">
        <v>2</v>
      </c>
      <c r="K5" s="378"/>
      <c r="L5" s="378"/>
      <c r="M5" s="521" t="str">
        <f>IF(【6月】月集計表!AE5&lt;&gt;"",【6月】月集計表!AE5,"")</f>
        <v/>
      </c>
      <c r="N5" s="558"/>
      <c r="O5" s="558"/>
      <c r="P5" s="553" t="s">
        <v>3</v>
      </c>
      <c r="Q5" s="554"/>
      <c r="R5" s="559" t="str">
        <f>IF(【6月】月集計表!AM5&lt;&gt;"",【6月】月集計表!AM5,"")</f>
        <v/>
      </c>
      <c r="S5" s="559"/>
      <c r="T5" s="559"/>
      <c r="AE5" s="56"/>
    </row>
    <row r="6" spans="1:31" ht="23.25" customHeight="1">
      <c r="I6" s="154"/>
      <c r="J6" s="120"/>
      <c r="K6" s="120"/>
      <c r="L6" s="120"/>
      <c r="M6" s="56"/>
      <c r="N6" s="56"/>
      <c r="O6" s="56"/>
      <c r="P6" s="120"/>
      <c r="Q6" s="120"/>
      <c r="R6" s="56"/>
      <c r="S6" s="56"/>
      <c r="T6" s="56"/>
      <c r="AE6" s="56"/>
    </row>
    <row r="7" spans="1:31" ht="23.25" customHeight="1">
      <c r="B7" s="118" t="s">
        <v>157</v>
      </c>
      <c r="C7" s="118" t="s">
        <v>128</v>
      </c>
      <c r="D7" s="118" t="s">
        <v>129</v>
      </c>
      <c r="E7" s="118" t="s">
        <v>130</v>
      </c>
      <c r="F7" s="120"/>
      <c r="G7" s="120"/>
      <c r="H7" s="120"/>
      <c r="I7" s="120"/>
      <c r="J7" s="120"/>
      <c r="K7" s="120"/>
      <c r="L7" s="120"/>
      <c r="M7" s="56"/>
      <c r="N7" s="56"/>
      <c r="O7" s="56"/>
      <c r="P7" s="120"/>
      <c r="Q7" s="120"/>
      <c r="R7" s="56"/>
      <c r="S7" s="56"/>
      <c r="T7" s="56"/>
      <c r="AE7" s="56"/>
    </row>
    <row r="8" spans="1:31" ht="23.25" hidden="1" customHeight="1">
      <c r="B8" s="194"/>
      <c r="C8" s="194"/>
      <c r="D8" s="194"/>
      <c r="E8" s="194"/>
      <c r="F8" s="120"/>
      <c r="G8" s="120"/>
      <c r="H8" s="120"/>
      <c r="I8" s="120"/>
      <c r="J8" s="120"/>
    </row>
    <row r="9" spans="1:31" ht="23.25" customHeight="1">
      <c r="B9" s="118" t="s">
        <v>160</v>
      </c>
      <c r="C9" s="91">
        <f>'【年集計表（まとめ）】'!H8</f>
        <v>0</v>
      </c>
      <c r="D9" s="91">
        <f>'【年集計表（まとめ）】'!I8</f>
        <v>0</v>
      </c>
      <c r="E9" s="91">
        <f>'【年集計表（まとめ）】'!J8</f>
        <v>0</v>
      </c>
      <c r="F9" s="120"/>
      <c r="G9" s="120"/>
      <c r="H9" s="120"/>
      <c r="I9" s="120"/>
      <c r="J9" s="120"/>
    </row>
    <row r="10" spans="1:31" ht="23.25" hidden="1" customHeight="1">
      <c r="B10" s="120"/>
      <c r="C10" s="120"/>
      <c r="D10" s="120"/>
      <c r="E10" s="120"/>
    </row>
    <row r="11" spans="1:31" ht="23.25" hidden="1" customHeight="1">
      <c r="B11" s="120"/>
      <c r="C11" s="120"/>
      <c r="D11" s="120"/>
      <c r="E11" s="120"/>
    </row>
    <row r="12" spans="1:31" s="158" customFormat="1" ht="23.25" customHeight="1" thickBot="1">
      <c r="A12" s="4"/>
      <c r="B12" s="4"/>
      <c r="C12" s="4"/>
    </row>
    <row r="13" spans="1:31" ht="26.25" customHeight="1" thickBot="1">
      <c r="A13" s="605" t="s">
        <v>206</v>
      </c>
      <c r="B13" s="581"/>
      <c r="C13" s="569"/>
      <c r="D13" s="570"/>
      <c r="E13" s="569"/>
      <c r="F13" s="571"/>
      <c r="G13" s="569"/>
      <c r="H13" s="570"/>
      <c r="I13" s="572" t="s">
        <v>163</v>
      </c>
      <c r="J13" s="573"/>
      <c r="K13" s="572" t="s">
        <v>164</v>
      </c>
      <c r="L13" s="573"/>
      <c r="M13" s="572" t="s">
        <v>165</v>
      </c>
      <c r="N13" s="573"/>
      <c r="O13" s="572" t="s">
        <v>166</v>
      </c>
      <c r="P13" s="573"/>
      <c r="Q13" s="492" t="s">
        <v>167</v>
      </c>
      <c r="R13" s="492"/>
      <c r="S13" s="560" t="s">
        <v>168</v>
      </c>
      <c r="T13" s="560"/>
    </row>
    <row r="14" spans="1:31" ht="26.25" customHeight="1" thickBot="1">
      <c r="A14" s="606"/>
      <c r="B14" s="607"/>
      <c r="C14" s="160"/>
      <c r="D14" s="160"/>
      <c r="E14" s="160"/>
      <c r="F14" s="161"/>
      <c r="G14" s="160"/>
      <c r="H14" s="160"/>
      <c r="I14" s="159" t="s">
        <v>37</v>
      </c>
      <c r="J14" s="159" t="s">
        <v>169</v>
      </c>
      <c r="K14" s="159" t="s">
        <v>37</v>
      </c>
      <c r="L14" s="159" t="s">
        <v>169</v>
      </c>
      <c r="M14" s="159" t="s">
        <v>37</v>
      </c>
      <c r="N14" s="159" t="s">
        <v>169</v>
      </c>
      <c r="O14" s="159" t="s">
        <v>37</v>
      </c>
      <c r="P14" s="159" t="s">
        <v>169</v>
      </c>
      <c r="Q14" s="159" t="s">
        <v>170</v>
      </c>
      <c r="R14" s="159" t="s">
        <v>171</v>
      </c>
      <c r="S14" s="234" t="s">
        <v>170</v>
      </c>
      <c r="T14" s="234" t="s">
        <v>171</v>
      </c>
    </row>
    <row r="15" spans="1:31" ht="26.25" customHeight="1">
      <c r="A15" s="614" t="s">
        <v>172</v>
      </c>
      <c r="B15" s="180" t="s">
        <v>173</v>
      </c>
      <c r="C15" s="162"/>
      <c r="D15" s="162"/>
      <c r="E15" s="162"/>
      <c r="F15" s="162"/>
      <c r="G15" s="162"/>
      <c r="H15" s="162"/>
      <c r="I15" s="162"/>
      <c r="J15" s="162"/>
      <c r="K15" s="162"/>
      <c r="L15" s="162"/>
      <c r="M15" s="162"/>
      <c r="N15" s="162"/>
      <c r="O15" s="162"/>
      <c r="P15" s="162"/>
      <c r="Q15" s="162"/>
      <c r="R15" s="195"/>
      <c r="S15" s="162"/>
      <c r="T15" s="195"/>
    </row>
    <row r="16" spans="1:31" ht="26.25" customHeight="1">
      <c r="A16" s="615"/>
      <c r="B16" s="183" t="s">
        <v>174</v>
      </c>
      <c r="C16" s="164"/>
      <c r="D16" s="164"/>
      <c r="E16" s="164"/>
      <c r="F16" s="164"/>
      <c r="G16" s="164"/>
      <c r="H16" s="164"/>
      <c r="I16" s="164"/>
      <c r="J16" s="164"/>
      <c r="K16" s="164"/>
      <c r="L16" s="164"/>
      <c r="M16" s="164"/>
      <c r="N16" s="164"/>
      <c r="O16" s="164"/>
      <c r="P16" s="164"/>
      <c r="Q16" s="164"/>
      <c r="R16" s="196"/>
      <c r="S16" s="164"/>
      <c r="T16" s="196"/>
    </row>
    <row r="17" spans="1:34" ht="26.25" customHeight="1">
      <c r="A17" s="615"/>
      <c r="B17" s="183" t="s">
        <v>175</v>
      </c>
      <c r="C17" s="164"/>
      <c r="D17" s="164"/>
      <c r="E17" s="164"/>
      <c r="F17" s="164"/>
      <c r="G17" s="164"/>
      <c r="H17" s="164"/>
      <c r="I17" s="164"/>
      <c r="J17" s="164"/>
      <c r="K17" s="164"/>
      <c r="L17" s="164"/>
      <c r="M17" s="164"/>
      <c r="N17" s="164"/>
      <c r="O17" s="164"/>
      <c r="P17" s="164"/>
      <c r="Q17" s="164"/>
      <c r="R17" s="196"/>
      <c r="S17" s="164"/>
      <c r="T17" s="196"/>
    </row>
    <row r="18" spans="1:34" ht="26.25" customHeight="1" thickBot="1">
      <c r="A18" s="616"/>
      <c r="B18" s="186" t="s">
        <v>176</v>
      </c>
      <c r="C18" s="166"/>
      <c r="D18" s="167"/>
      <c r="E18" s="166"/>
      <c r="F18" s="167"/>
      <c r="G18" s="167"/>
      <c r="H18" s="167"/>
      <c r="I18" s="166"/>
      <c r="J18" s="167"/>
      <c r="K18" s="166"/>
      <c r="L18" s="167"/>
      <c r="M18" s="166"/>
      <c r="N18" s="167"/>
      <c r="O18" s="166"/>
      <c r="P18" s="167"/>
      <c r="Q18" s="167"/>
      <c r="R18" s="197"/>
      <c r="S18" s="167"/>
      <c r="T18" s="197"/>
    </row>
    <row r="19" spans="1:34" ht="26.25" customHeight="1" thickBot="1">
      <c r="A19" s="603" t="s">
        <v>177</v>
      </c>
      <c r="B19" s="604"/>
      <c r="C19" s="564"/>
      <c r="D19" s="171"/>
      <c r="E19" s="564"/>
      <c r="F19" s="172"/>
      <c r="G19" s="564"/>
      <c r="H19" s="171"/>
      <c r="I19" s="566"/>
      <c r="J19" s="124">
        <f>【6月】月集計表!$AW$60</f>
        <v>0</v>
      </c>
      <c r="K19" s="566"/>
      <c r="L19" s="124">
        <f>【7月】月集計表!$AW$60</f>
        <v>0</v>
      </c>
      <c r="M19" s="566"/>
      <c r="N19" s="124">
        <f>【8月】月集計表!$AW$60</f>
        <v>0</v>
      </c>
      <c r="O19" s="566"/>
      <c r="P19" s="124">
        <f>【9月】月集計表!$AW$60</f>
        <v>0</v>
      </c>
      <c r="Q19" s="568"/>
      <c r="R19" s="124">
        <f>SUM(J19,L19,N19,P19)</f>
        <v>0</v>
      </c>
      <c r="S19" s="576"/>
      <c r="T19" s="242">
        <f>R19</f>
        <v>0</v>
      </c>
    </row>
    <row r="20" spans="1:34" ht="26.25" customHeight="1" thickBot="1">
      <c r="A20" s="585" t="s">
        <v>178</v>
      </c>
      <c r="B20" s="586"/>
      <c r="C20" s="564"/>
      <c r="D20" s="164"/>
      <c r="E20" s="564"/>
      <c r="F20" s="173"/>
      <c r="G20" s="564"/>
      <c r="H20" s="164"/>
      <c r="I20" s="566"/>
      <c r="J20" s="121">
        <f>ROUNDDOWN(J19*0.052,0)</f>
        <v>0</v>
      </c>
      <c r="K20" s="566"/>
      <c r="L20" s="121">
        <f>ROUNDDOWN(L19*0.052,0)</f>
        <v>0</v>
      </c>
      <c r="M20" s="566"/>
      <c r="N20" s="121">
        <f>ROUNDDOWN(N19*0.052,0)</f>
        <v>0</v>
      </c>
      <c r="O20" s="566"/>
      <c r="P20" s="121">
        <f>ROUNDDOWN(P19*0.052,0)</f>
        <v>0</v>
      </c>
      <c r="Q20" s="575"/>
      <c r="R20" s="121">
        <f t="shared" ref="R20:R29" si="0">SUM(J20,L20,N20,P20)</f>
        <v>0</v>
      </c>
      <c r="S20" s="577"/>
      <c r="T20" s="243">
        <f>R20</f>
        <v>0</v>
      </c>
    </row>
    <row r="21" spans="1:34" ht="26.25" customHeight="1" thickBot="1">
      <c r="A21" s="585" t="s">
        <v>125</v>
      </c>
      <c r="B21" s="586"/>
      <c r="C21" s="564"/>
      <c r="D21" s="164"/>
      <c r="E21" s="564"/>
      <c r="F21" s="173"/>
      <c r="G21" s="564"/>
      <c r="H21" s="164"/>
      <c r="I21" s="566"/>
      <c r="J21" s="121">
        <f>【6月】月集計表!$AY$60</f>
        <v>0</v>
      </c>
      <c r="K21" s="566"/>
      <c r="L21" s="121">
        <f>【7月】月集計表!$AY$60</f>
        <v>0</v>
      </c>
      <c r="M21" s="566"/>
      <c r="N21" s="121">
        <f>【8月】月集計表!$AY$60</f>
        <v>0</v>
      </c>
      <c r="O21" s="566"/>
      <c r="P21" s="121">
        <f>【9月】月集計表!$AY$60</f>
        <v>0</v>
      </c>
      <c r="Q21" s="575"/>
      <c r="R21" s="121">
        <f t="shared" si="0"/>
        <v>0</v>
      </c>
      <c r="S21" s="577"/>
      <c r="T21" s="243">
        <f>R21</f>
        <v>0</v>
      </c>
    </row>
    <row r="22" spans="1:34" ht="26.25" customHeight="1" thickBot="1">
      <c r="A22" s="585" t="s">
        <v>179</v>
      </c>
      <c r="B22" s="586"/>
      <c r="C22" s="564"/>
      <c r="D22" s="164"/>
      <c r="E22" s="564"/>
      <c r="F22" s="173"/>
      <c r="G22" s="564"/>
      <c r="H22" s="164"/>
      <c r="I22" s="566"/>
      <c r="J22" s="121">
        <f>【6月】月集計表!$BA$60</f>
        <v>0</v>
      </c>
      <c r="K22" s="566"/>
      <c r="L22" s="121">
        <f>【7月】月集計表!$BA$60</f>
        <v>0</v>
      </c>
      <c r="M22" s="566"/>
      <c r="N22" s="121">
        <f>【8月】月集計表!$BA$60</f>
        <v>0</v>
      </c>
      <c r="O22" s="566"/>
      <c r="P22" s="121">
        <f>【9月】月集計表!$BA$60</f>
        <v>0</v>
      </c>
      <c r="Q22" s="575"/>
      <c r="R22" s="121">
        <f t="shared" si="0"/>
        <v>0</v>
      </c>
      <c r="S22" s="577"/>
      <c r="T22" s="243">
        <f>R22</f>
        <v>0</v>
      </c>
    </row>
    <row r="23" spans="1:34" ht="26.25" customHeight="1" thickBot="1">
      <c r="A23" s="610" t="s">
        <v>180</v>
      </c>
      <c r="B23" s="611"/>
      <c r="C23" s="564"/>
      <c r="D23" s="164"/>
      <c r="E23" s="564"/>
      <c r="F23" s="173"/>
      <c r="G23" s="564"/>
      <c r="H23" s="164"/>
      <c r="I23" s="566"/>
      <c r="J23" s="164"/>
      <c r="K23" s="566"/>
      <c r="L23" s="164"/>
      <c r="M23" s="566"/>
      <c r="N23" s="164"/>
      <c r="O23" s="566"/>
      <c r="P23" s="164"/>
      <c r="Q23" s="575"/>
      <c r="R23" s="164"/>
      <c r="S23" s="577"/>
      <c r="T23" s="259"/>
    </row>
    <row r="24" spans="1:34" ht="26.25" customHeight="1" thickBot="1">
      <c r="A24" s="585" t="s">
        <v>181</v>
      </c>
      <c r="B24" s="586"/>
      <c r="C24" s="564"/>
      <c r="D24" s="164"/>
      <c r="E24" s="564"/>
      <c r="F24" s="173"/>
      <c r="G24" s="564"/>
      <c r="H24" s="164"/>
      <c r="I24" s="566"/>
      <c r="J24" s="121">
        <f>【6月】月集計表!$BB$60</f>
        <v>0</v>
      </c>
      <c r="K24" s="566"/>
      <c r="L24" s="121">
        <f>【7月】月集計表!$BB$60</f>
        <v>0</v>
      </c>
      <c r="M24" s="566"/>
      <c r="N24" s="121">
        <f>【8月】月集計表!$BB$60</f>
        <v>0</v>
      </c>
      <c r="O24" s="566"/>
      <c r="P24" s="121">
        <f>【9月】月集計表!$BB$60</f>
        <v>0</v>
      </c>
      <c r="Q24" s="575"/>
      <c r="R24" s="121">
        <f t="shared" si="0"/>
        <v>0</v>
      </c>
      <c r="S24" s="577"/>
      <c r="T24" s="243">
        <f>IF(R24&gt;50000*$C$9,50000*$C$9,R24)</f>
        <v>0</v>
      </c>
    </row>
    <row r="25" spans="1:34" ht="26.25" customHeight="1" thickBot="1">
      <c r="A25" s="585" t="s">
        <v>129</v>
      </c>
      <c r="B25" s="586"/>
      <c r="C25" s="564"/>
      <c r="D25" s="164"/>
      <c r="E25" s="564"/>
      <c r="F25" s="173"/>
      <c r="G25" s="564"/>
      <c r="H25" s="164"/>
      <c r="I25" s="566"/>
      <c r="J25" s="121">
        <f>【6月】月集計表!$BC$60</f>
        <v>0</v>
      </c>
      <c r="K25" s="566"/>
      <c r="L25" s="121">
        <f>【7月】月集計表!$BC$60</f>
        <v>0</v>
      </c>
      <c r="M25" s="566"/>
      <c r="N25" s="121">
        <f>【8月】月集計表!$BC$60</f>
        <v>0</v>
      </c>
      <c r="O25" s="566"/>
      <c r="P25" s="121">
        <f>【9月】月集計表!$BC$60</f>
        <v>0</v>
      </c>
      <c r="Q25" s="575"/>
      <c r="R25" s="121">
        <f t="shared" si="0"/>
        <v>0</v>
      </c>
      <c r="S25" s="577"/>
      <c r="T25" s="243">
        <f>IF(R25&gt;100000*SUM($D$9),100000*SUM($D$9),R25)</f>
        <v>0</v>
      </c>
    </row>
    <row r="26" spans="1:34" ht="26.25" customHeight="1" thickBot="1">
      <c r="A26" s="585" t="s">
        <v>182</v>
      </c>
      <c r="B26" s="586"/>
      <c r="C26" s="564"/>
      <c r="D26" s="164"/>
      <c r="E26" s="564"/>
      <c r="F26" s="173"/>
      <c r="G26" s="564"/>
      <c r="H26" s="164"/>
      <c r="I26" s="566"/>
      <c r="J26" s="121">
        <f>【6月】月集計表!$BD$60</f>
        <v>0</v>
      </c>
      <c r="K26" s="566"/>
      <c r="L26" s="121">
        <f>【7月】月集計表!$BD$60</f>
        <v>0</v>
      </c>
      <c r="M26" s="566"/>
      <c r="N26" s="121">
        <f>【8月】月集計表!$BD$60</f>
        <v>0</v>
      </c>
      <c r="O26" s="566"/>
      <c r="P26" s="121">
        <f>【9月】月集計表!$BD$60</f>
        <v>0</v>
      </c>
      <c r="Q26" s="575"/>
      <c r="R26" s="121">
        <f t="shared" si="0"/>
        <v>0</v>
      </c>
      <c r="S26" s="577"/>
      <c r="T26" s="243">
        <f>IF(R26&gt;80000*$E$9,80000*$E$9,R26)</f>
        <v>0</v>
      </c>
    </row>
    <row r="27" spans="1:34" ht="26.25" customHeight="1" thickBot="1">
      <c r="A27" s="585" t="s">
        <v>183</v>
      </c>
      <c r="B27" s="586"/>
      <c r="C27" s="564"/>
      <c r="D27" s="164"/>
      <c r="E27" s="564"/>
      <c r="F27" s="173"/>
      <c r="G27" s="564"/>
      <c r="H27" s="164"/>
      <c r="I27" s="566"/>
      <c r="J27" s="121">
        <f>IF(【6月】月集計表!$BE$60&gt;20000*SUM($C$5),20000*SUM($C$5),【6月】月集計表!$BE$60)</f>
        <v>0</v>
      </c>
      <c r="K27" s="566"/>
      <c r="L27" s="121">
        <f>IF(【7月】月集計表!$BE$60&gt;20000*SUM($C$5),20000*SUM($C$5),【7月】月集計表!$BE$60)</f>
        <v>0</v>
      </c>
      <c r="M27" s="566"/>
      <c r="N27" s="121">
        <f>IF(【8月】月集計表!$BE$60&gt;20000*SUM($C$5),20000*SUM($C$5),【8月】月集計表!$BE$60)</f>
        <v>0</v>
      </c>
      <c r="O27" s="566"/>
      <c r="P27" s="121">
        <f>IF(【9月】月集計表!$BE$60&gt;20000*SUM($C$5),20000*SUM($C$5),【9月】月集計表!$BE$60)</f>
        <v>0</v>
      </c>
      <c r="Q27" s="575"/>
      <c r="R27" s="121">
        <f t="shared" si="0"/>
        <v>0</v>
      </c>
      <c r="S27" s="577"/>
      <c r="T27" s="243">
        <f>R27</f>
        <v>0</v>
      </c>
    </row>
    <row r="28" spans="1:34" ht="26.25" customHeight="1" thickBot="1">
      <c r="A28" s="623" t="s">
        <v>202</v>
      </c>
      <c r="B28" s="624"/>
      <c r="C28" s="564"/>
      <c r="D28" s="164"/>
      <c r="E28" s="564"/>
      <c r="F28" s="173"/>
      <c r="G28" s="564"/>
      <c r="H28" s="164"/>
      <c r="I28" s="566"/>
      <c r="J28" s="164"/>
      <c r="K28" s="566"/>
      <c r="L28" s="164"/>
      <c r="M28" s="566"/>
      <c r="N28" s="164"/>
      <c r="O28" s="566"/>
      <c r="P28" s="164"/>
      <c r="Q28" s="575"/>
      <c r="R28" s="164"/>
      <c r="S28" s="577"/>
      <c r="T28" s="259"/>
    </row>
    <row r="29" spans="1:34" ht="26.25" customHeight="1" thickBot="1">
      <c r="A29" s="492" t="s">
        <v>184</v>
      </c>
      <c r="B29" s="492"/>
      <c r="C29" s="565"/>
      <c r="D29" s="164"/>
      <c r="E29" s="565"/>
      <c r="F29" s="173"/>
      <c r="G29" s="565"/>
      <c r="H29" s="164"/>
      <c r="I29" s="568"/>
      <c r="J29" s="121">
        <f>SUM(J18:J27)</f>
        <v>0</v>
      </c>
      <c r="K29" s="568"/>
      <c r="L29" s="121">
        <f>SUM(L18:L27)</f>
        <v>0</v>
      </c>
      <c r="M29" s="568"/>
      <c r="N29" s="121">
        <f>SUM(N18:N27)</f>
        <v>0</v>
      </c>
      <c r="O29" s="568"/>
      <c r="P29" s="121">
        <f>SUM(P18:P27)</f>
        <v>0</v>
      </c>
      <c r="Q29" s="575"/>
      <c r="R29" s="121">
        <f t="shared" si="0"/>
        <v>0</v>
      </c>
      <c r="S29" s="577"/>
      <c r="T29" s="244">
        <f>SUM(T18:T28)</f>
        <v>0</v>
      </c>
    </row>
    <row r="30" spans="1:34" s="158" customFormat="1" ht="26.25" customHeight="1" thickBot="1">
      <c r="A30" s="175"/>
      <c r="B30" s="175"/>
      <c r="D30" s="176"/>
      <c r="F30" s="176"/>
      <c r="H30" s="176"/>
      <c r="J30" s="176"/>
      <c r="K30" s="176"/>
      <c r="L30" s="176"/>
      <c r="M30" s="176"/>
      <c r="N30" s="176"/>
      <c r="O30" s="176"/>
      <c r="P30" s="176"/>
      <c r="Q30" s="176"/>
      <c r="R30" s="177"/>
      <c r="S30" s="176"/>
      <c r="T30" s="176"/>
      <c r="U30" s="176"/>
      <c r="V30" s="176"/>
      <c r="W30" s="176"/>
      <c r="X30" s="176"/>
      <c r="Y30" s="176"/>
      <c r="Z30" s="176"/>
      <c r="AA30" s="176"/>
      <c r="AB30" s="176"/>
      <c r="AC30" s="176"/>
      <c r="AD30" s="176"/>
      <c r="AE30" s="176"/>
      <c r="AF30" s="176"/>
      <c r="AG30" s="176"/>
      <c r="AH30" s="176"/>
    </row>
    <row r="31" spans="1:34" ht="26.25" customHeight="1" thickBot="1">
      <c r="A31" s="605" t="s">
        <v>206</v>
      </c>
      <c r="B31" s="581"/>
      <c r="C31" s="572" t="s">
        <v>185</v>
      </c>
      <c r="D31" s="573"/>
      <c r="E31" s="572" t="s">
        <v>186</v>
      </c>
      <c r="F31" s="573"/>
      <c r="G31" s="572" t="s">
        <v>187</v>
      </c>
      <c r="H31" s="573"/>
      <c r="I31" s="572" t="s">
        <v>188</v>
      </c>
      <c r="J31" s="573"/>
      <c r="K31" s="569"/>
      <c r="L31" s="570"/>
      <c r="M31" s="492" t="s">
        <v>189</v>
      </c>
      <c r="N31" s="585"/>
      <c r="O31" s="578" t="s">
        <v>190</v>
      </c>
      <c r="P31" s="578"/>
      <c r="Q31" s="579" t="s">
        <v>191</v>
      </c>
      <c r="R31" s="580"/>
      <c r="S31" s="580"/>
      <c r="T31" s="581"/>
    </row>
    <row r="32" spans="1:34" ht="26.25" customHeight="1" thickBot="1">
      <c r="A32" s="606"/>
      <c r="B32" s="607"/>
      <c r="C32" s="159" t="s">
        <v>37</v>
      </c>
      <c r="D32" s="159" t="s">
        <v>169</v>
      </c>
      <c r="E32" s="159" t="s">
        <v>37</v>
      </c>
      <c r="F32" s="159" t="s">
        <v>169</v>
      </c>
      <c r="G32" s="159" t="s">
        <v>37</v>
      </c>
      <c r="H32" s="159" t="s">
        <v>169</v>
      </c>
      <c r="I32" s="159" t="s">
        <v>37</v>
      </c>
      <c r="J32" s="159" t="s">
        <v>169</v>
      </c>
      <c r="K32" s="160"/>
      <c r="L32" s="160"/>
      <c r="M32" s="159" t="s">
        <v>170</v>
      </c>
      <c r="N32" s="178" t="s">
        <v>171</v>
      </c>
      <c r="O32" s="245" t="s">
        <v>170</v>
      </c>
      <c r="P32" s="245" t="s">
        <v>171</v>
      </c>
      <c r="Q32" s="582"/>
      <c r="R32" s="583"/>
      <c r="S32" s="583"/>
      <c r="T32" s="584"/>
    </row>
    <row r="33" spans="1:20" ht="26.25" customHeight="1">
      <c r="A33" s="614" t="s">
        <v>172</v>
      </c>
      <c r="B33" s="180" t="s">
        <v>173</v>
      </c>
      <c r="C33" s="162"/>
      <c r="D33" s="162"/>
      <c r="E33" s="162"/>
      <c r="F33" s="162"/>
      <c r="G33" s="162"/>
      <c r="H33" s="162"/>
      <c r="I33" s="162"/>
      <c r="J33" s="162"/>
      <c r="K33" s="162"/>
      <c r="L33" s="162"/>
      <c r="M33" s="162"/>
      <c r="N33" s="191"/>
      <c r="O33" s="256"/>
      <c r="P33" s="195"/>
      <c r="Q33" s="591"/>
      <c r="R33" s="592"/>
      <c r="S33" s="592"/>
      <c r="T33" s="593"/>
    </row>
    <row r="34" spans="1:20" ht="26.25" customHeight="1">
      <c r="A34" s="615"/>
      <c r="B34" s="183" t="s">
        <v>174</v>
      </c>
      <c r="C34" s="164"/>
      <c r="D34" s="164"/>
      <c r="E34" s="164"/>
      <c r="F34" s="164"/>
      <c r="G34" s="164"/>
      <c r="H34" s="164"/>
      <c r="I34" s="164"/>
      <c r="J34" s="164"/>
      <c r="K34" s="164"/>
      <c r="L34" s="164"/>
      <c r="M34" s="164"/>
      <c r="N34" s="173"/>
      <c r="O34" s="257"/>
      <c r="P34" s="196"/>
      <c r="Q34" s="591"/>
      <c r="R34" s="592"/>
      <c r="S34" s="592"/>
      <c r="T34" s="593"/>
    </row>
    <row r="35" spans="1:20" ht="26.25" customHeight="1">
      <c r="A35" s="615"/>
      <c r="B35" s="183" t="s">
        <v>175</v>
      </c>
      <c r="C35" s="164"/>
      <c r="D35" s="164"/>
      <c r="E35" s="164"/>
      <c r="F35" s="164"/>
      <c r="G35" s="164"/>
      <c r="H35" s="164"/>
      <c r="I35" s="164"/>
      <c r="J35" s="164"/>
      <c r="K35" s="164"/>
      <c r="L35" s="164"/>
      <c r="M35" s="164"/>
      <c r="N35" s="173"/>
      <c r="O35" s="257"/>
      <c r="P35" s="196"/>
      <c r="Q35" s="591"/>
      <c r="R35" s="592"/>
      <c r="S35" s="592"/>
      <c r="T35" s="593"/>
    </row>
    <row r="36" spans="1:20" ht="26.25" customHeight="1" thickBot="1">
      <c r="A36" s="616"/>
      <c r="B36" s="186" t="s">
        <v>176</v>
      </c>
      <c r="C36" s="166"/>
      <c r="D36" s="167"/>
      <c r="E36" s="166"/>
      <c r="F36" s="167"/>
      <c r="G36" s="166"/>
      <c r="H36" s="167"/>
      <c r="I36" s="166"/>
      <c r="J36" s="167"/>
      <c r="K36" s="166"/>
      <c r="L36" s="167"/>
      <c r="M36" s="166"/>
      <c r="N36" s="166"/>
      <c r="O36" s="258"/>
      <c r="P36" s="197"/>
      <c r="Q36" s="591"/>
      <c r="R36" s="592"/>
      <c r="S36" s="592"/>
      <c r="T36" s="593"/>
    </row>
    <row r="37" spans="1:20" ht="26.25" customHeight="1" thickBot="1">
      <c r="A37" s="603" t="s">
        <v>177</v>
      </c>
      <c r="B37" s="604"/>
      <c r="C37" s="566"/>
      <c r="D37" s="124">
        <f>【10月】月集計表!$AW$60</f>
        <v>0</v>
      </c>
      <c r="E37" s="566"/>
      <c r="F37" s="124">
        <f>【11月】月集計表!$AW$60</f>
        <v>0</v>
      </c>
      <c r="G37" s="566"/>
      <c r="H37" s="124">
        <f>【12月】月集計表!$AW$60</f>
        <v>0</v>
      </c>
      <c r="I37" s="566"/>
      <c r="J37" s="124">
        <f>【1月】月集計表!$AW$60</f>
        <v>0</v>
      </c>
      <c r="K37" s="564"/>
      <c r="L37" s="171"/>
      <c r="M37" s="566"/>
      <c r="N37" s="179">
        <f>SUM(D37,F37,H37,J37)</f>
        <v>0</v>
      </c>
      <c r="O37" s="594"/>
      <c r="P37" s="253">
        <f>N37+R19</f>
        <v>0</v>
      </c>
      <c r="Q37" s="591"/>
      <c r="R37" s="592"/>
      <c r="S37" s="592"/>
      <c r="T37" s="593"/>
    </row>
    <row r="38" spans="1:20" ht="26.25" customHeight="1" thickBot="1">
      <c r="A38" s="585" t="s">
        <v>178</v>
      </c>
      <c r="B38" s="586"/>
      <c r="C38" s="566"/>
      <c r="D38" s="121">
        <f>ROUNDDOWN(D37*0.052,0)</f>
        <v>0</v>
      </c>
      <c r="E38" s="566"/>
      <c r="F38" s="121">
        <f>ROUNDDOWN(F37*0.052,0)</f>
        <v>0</v>
      </c>
      <c r="G38" s="566"/>
      <c r="H38" s="121">
        <f>ROUNDDOWN(H37*0.052,0)</f>
        <v>0</v>
      </c>
      <c r="I38" s="566"/>
      <c r="J38" s="121">
        <f>ROUNDDOWN(J37*0.052,0)</f>
        <v>0</v>
      </c>
      <c r="K38" s="564"/>
      <c r="L38" s="164"/>
      <c r="M38" s="566"/>
      <c r="N38" s="165">
        <f t="shared" ref="N38:N47" si="1">SUM(D38,F38,H38,J38)</f>
        <v>0</v>
      </c>
      <c r="O38" s="595"/>
      <c r="P38" s="254">
        <f>N38+R20</f>
        <v>0</v>
      </c>
      <c r="Q38" s="591"/>
      <c r="R38" s="592"/>
      <c r="S38" s="592"/>
      <c r="T38" s="593"/>
    </row>
    <row r="39" spans="1:20" ht="26.25" customHeight="1" thickBot="1">
      <c r="A39" s="585" t="s">
        <v>125</v>
      </c>
      <c r="B39" s="586"/>
      <c r="C39" s="566"/>
      <c r="D39" s="121">
        <f>【10月】月集計表!$AY$60</f>
        <v>0</v>
      </c>
      <c r="E39" s="566"/>
      <c r="F39" s="121">
        <f>【11月】月集計表!$AY$60</f>
        <v>0</v>
      </c>
      <c r="G39" s="566"/>
      <c r="H39" s="121">
        <f>【12月】月集計表!$AY$60</f>
        <v>0</v>
      </c>
      <c r="I39" s="566"/>
      <c r="J39" s="121">
        <f>【1月】月集計表!$AY$60</f>
        <v>0</v>
      </c>
      <c r="K39" s="564"/>
      <c r="L39" s="164"/>
      <c r="M39" s="566"/>
      <c r="N39" s="165">
        <f t="shared" si="1"/>
        <v>0</v>
      </c>
      <c r="O39" s="595"/>
      <c r="P39" s="254">
        <f>N39+R21</f>
        <v>0</v>
      </c>
      <c r="Q39" s="591"/>
      <c r="R39" s="592"/>
      <c r="S39" s="592"/>
      <c r="T39" s="593"/>
    </row>
    <row r="40" spans="1:20" ht="26.25" customHeight="1" thickBot="1">
      <c r="A40" s="585" t="s">
        <v>179</v>
      </c>
      <c r="B40" s="586"/>
      <c r="C40" s="566"/>
      <c r="D40" s="121">
        <f>【10月】月集計表!$BA$60</f>
        <v>0</v>
      </c>
      <c r="E40" s="566"/>
      <c r="F40" s="121">
        <f>【11月】月集計表!$BA$60</f>
        <v>0</v>
      </c>
      <c r="G40" s="566"/>
      <c r="H40" s="121">
        <f>【12月】月集計表!$BA$60</f>
        <v>0</v>
      </c>
      <c r="I40" s="566"/>
      <c r="J40" s="121">
        <f>【1月】月集計表!$BA$60</f>
        <v>0</v>
      </c>
      <c r="K40" s="564"/>
      <c r="L40" s="164"/>
      <c r="M40" s="566"/>
      <c r="N40" s="165">
        <f t="shared" si="1"/>
        <v>0</v>
      </c>
      <c r="O40" s="595"/>
      <c r="P40" s="254">
        <f>N40+R22</f>
        <v>0</v>
      </c>
      <c r="Q40" s="591"/>
      <c r="R40" s="592"/>
      <c r="S40" s="592"/>
      <c r="T40" s="593"/>
    </row>
    <row r="41" spans="1:20" ht="26.25" customHeight="1" thickBot="1">
      <c r="A41" s="610" t="s">
        <v>180</v>
      </c>
      <c r="B41" s="611"/>
      <c r="C41" s="566"/>
      <c r="D41" s="164"/>
      <c r="E41" s="566"/>
      <c r="F41" s="164"/>
      <c r="G41" s="566"/>
      <c r="H41" s="164"/>
      <c r="I41" s="566"/>
      <c r="J41" s="164"/>
      <c r="K41" s="564"/>
      <c r="L41" s="164"/>
      <c r="M41" s="566"/>
      <c r="N41" s="173"/>
      <c r="O41" s="595"/>
      <c r="P41" s="260"/>
      <c r="Q41" s="591"/>
      <c r="R41" s="592"/>
      <c r="S41" s="592"/>
      <c r="T41" s="593"/>
    </row>
    <row r="42" spans="1:20" ht="26.25" customHeight="1" thickBot="1">
      <c r="A42" s="585" t="s">
        <v>181</v>
      </c>
      <c r="B42" s="586"/>
      <c r="C42" s="566"/>
      <c r="D42" s="121">
        <f>【10月】月集計表!$BB$60</f>
        <v>0</v>
      </c>
      <c r="E42" s="566"/>
      <c r="F42" s="121">
        <f>【11月】月集計表!$BB$60</f>
        <v>0</v>
      </c>
      <c r="G42" s="566"/>
      <c r="H42" s="121">
        <f>【12月】月集計表!$BB$60</f>
        <v>0</v>
      </c>
      <c r="I42" s="566"/>
      <c r="J42" s="121">
        <f>【1月】月集計表!$BB$60</f>
        <v>0</v>
      </c>
      <c r="K42" s="564"/>
      <c r="L42" s="164"/>
      <c r="M42" s="566"/>
      <c r="N42" s="165">
        <f t="shared" si="1"/>
        <v>0</v>
      </c>
      <c r="O42" s="595"/>
      <c r="P42" s="254">
        <f>IF(N42+R24&gt;50000*$C$9,50000*$C$9,N42+R24)</f>
        <v>0</v>
      </c>
      <c r="Q42" s="591"/>
      <c r="R42" s="592"/>
      <c r="S42" s="592"/>
      <c r="T42" s="593"/>
    </row>
    <row r="43" spans="1:20" ht="26.25" customHeight="1" thickBot="1">
      <c r="A43" s="585" t="s">
        <v>129</v>
      </c>
      <c r="B43" s="586"/>
      <c r="C43" s="566"/>
      <c r="D43" s="121">
        <f>【10月】月集計表!$BC$60</f>
        <v>0</v>
      </c>
      <c r="E43" s="566"/>
      <c r="F43" s="121">
        <f>【11月】月集計表!$BC$60</f>
        <v>0</v>
      </c>
      <c r="G43" s="566"/>
      <c r="H43" s="121">
        <f>【12月】月集計表!$BC$60</f>
        <v>0</v>
      </c>
      <c r="I43" s="566"/>
      <c r="J43" s="121">
        <f>【1月】月集計表!$BC$60</f>
        <v>0</v>
      </c>
      <c r="K43" s="564"/>
      <c r="L43" s="164"/>
      <c r="M43" s="566"/>
      <c r="N43" s="165">
        <f t="shared" si="1"/>
        <v>0</v>
      </c>
      <c r="O43" s="595"/>
      <c r="P43" s="254">
        <f>IF(N43+R25&gt;100000*SUM($D$9),100000*SUM($D$9),N43+R25)</f>
        <v>0</v>
      </c>
      <c r="Q43" s="591"/>
      <c r="R43" s="592"/>
      <c r="S43" s="592"/>
      <c r="T43" s="593"/>
    </row>
    <row r="44" spans="1:20" ht="26.25" customHeight="1" thickBot="1">
      <c r="A44" s="585" t="s">
        <v>182</v>
      </c>
      <c r="B44" s="586"/>
      <c r="C44" s="566"/>
      <c r="D44" s="121">
        <f>【10月】月集計表!$BD$60</f>
        <v>0</v>
      </c>
      <c r="E44" s="566"/>
      <c r="F44" s="121">
        <f>【11月】月集計表!$BD$60</f>
        <v>0</v>
      </c>
      <c r="G44" s="566"/>
      <c r="H44" s="121">
        <f>【12月】月集計表!$BD$60</f>
        <v>0</v>
      </c>
      <c r="I44" s="566"/>
      <c r="J44" s="121">
        <f>【1月】月集計表!$BD$60</f>
        <v>0</v>
      </c>
      <c r="K44" s="564"/>
      <c r="L44" s="164"/>
      <c r="M44" s="566"/>
      <c r="N44" s="165">
        <f t="shared" si="1"/>
        <v>0</v>
      </c>
      <c r="O44" s="595"/>
      <c r="P44" s="254">
        <f>IF(N44+R26&gt;80000*$E$9,80000*$E$9,N44+R26)</f>
        <v>0</v>
      </c>
      <c r="Q44" s="591"/>
      <c r="R44" s="592"/>
      <c r="S44" s="592"/>
      <c r="T44" s="593"/>
    </row>
    <row r="45" spans="1:20" ht="26.25" customHeight="1" thickBot="1">
      <c r="A45" s="585" t="s">
        <v>183</v>
      </c>
      <c r="B45" s="586"/>
      <c r="C45" s="566"/>
      <c r="D45" s="121">
        <f>IF(【10月】月集計表!$BE$60&gt;20000*SUM($C$5),20000*SUM($C$5),【10月】月集計表!$BE$60)</f>
        <v>0</v>
      </c>
      <c r="E45" s="566"/>
      <c r="F45" s="121">
        <f>IF(【11月】月集計表!$BE$60&gt;20000*SUM($C$5),20000*SUM($C$5),【11月】月集計表!$BE$60)</f>
        <v>0</v>
      </c>
      <c r="G45" s="566"/>
      <c r="H45" s="121">
        <f>IF(【12月】月集計表!$BE$60&gt;20000*SUM($C$5),20000*SUM($C$5),【12月】月集計表!$BE$60)</f>
        <v>0</v>
      </c>
      <c r="I45" s="566"/>
      <c r="J45" s="121">
        <f>IF(【1月】月集計表!$BE$60&gt;20000*SUM($C$5),20000*SUM($C$5),【1月】月集計表!$BE$60)</f>
        <v>0</v>
      </c>
      <c r="K45" s="564"/>
      <c r="L45" s="164"/>
      <c r="M45" s="566"/>
      <c r="N45" s="165">
        <f t="shared" si="1"/>
        <v>0</v>
      </c>
      <c r="O45" s="595"/>
      <c r="P45" s="254">
        <f>N45+R27</f>
        <v>0</v>
      </c>
      <c r="Q45" s="591"/>
      <c r="R45" s="592"/>
      <c r="S45" s="592"/>
      <c r="T45" s="593"/>
    </row>
    <row r="46" spans="1:20" ht="26.25" customHeight="1" thickBot="1">
      <c r="A46" s="623" t="s">
        <v>202</v>
      </c>
      <c r="B46" s="624"/>
      <c r="C46" s="566"/>
      <c r="D46" s="164"/>
      <c r="E46" s="566"/>
      <c r="F46" s="164"/>
      <c r="G46" s="566"/>
      <c r="H46" s="164"/>
      <c r="I46" s="566"/>
      <c r="J46" s="164"/>
      <c r="K46" s="564"/>
      <c r="L46" s="164"/>
      <c r="M46" s="566"/>
      <c r="N46" s="173"/>
      <c r="O46" s="595"/>
      <c r="P46" s="260"/>
      <c r="Q46" s="591"/>
      <c r="R46" s="592"/>
      <c r="S46" s="592"/>
      <c r="T46" s="593"/>
    </row>
    <row r="47" spans="1:20" ht="26.25" customHeight="1" thickBot="1">
      <c r="A47" s="492" t="s">
        <v>184</v>
      </c>
      <c r="B47" s="492"/>
      <c r="C47" s="568"/>
      <c r="D47" s="121">
        <f>SUM(D36:D45)</f>
        <v>0</v>
      </c>
      <c r="E47" s="568"/>
      <c r="F47" s="121">
        <f>SUM(F36:F45)</f>
        <v>0</v>
      </c>
      <c r="G47" s="568"/>
      <c r="H47" s="121">
        <f>SUM(H36:H45)</f>
        <v>0</v>
      </c>
      <c r="I47" s="568"/>
      <c r="J47" s="121">
        <f>SUM(J36:J45)</f>
        <v>0</v>
      </c>
      <c r="K47" s="565"/>
      <c r="L47" s="164"/>
      <c r="M47" s="568"/>
      <c r="N47" s="165">
        <f t="shared" si="1"/>
        <v>0</v>
      </c>
      <c r="O47" s="595"/>
      <c r="P47" s="255">
        <f>SUM(P36:P46)</f>
        <v>0</v>
      </c>
      <c r="Q47" s="591"/>
      <c r="R47" s="592"/>
      <c r="S47" s="592"/>
      <c r="T47" s="593"/>
    </row>
  </sheetData>
  <sheetProtection algorithmName="SHA-512" hashValue="dgW/p/gVVP2er89m73dGtzDLSmA2jLaX0px2A9cXUH3PfiO/OriNL2rY5k9kBBf6DjZrp0/hdUordOlkD1Purg==" saltValue="jirBDeCFjYQcpzlgksrlPg==" spinCount="100000" sheet="1" objects="1" scenarios="1"/>
  <mergeCells count="81">
    <mergeCell ref="A43:B43"/>
    <mergeCell ref="A44:B44"/>
    <mergeCell ref="A45:B45"/>
    <mergeCell ref="A46:B46"/>
    <mergeCell ref="A38:B38"/>
    <mergeCell ref="A39:B39"/>
    <mergeCell ref="A40:B40"/>
    <mergeCell ref="A41:B41"/>
    <mergeCell ref="A42:B42"/>
    <mergeCell ref="A13:B14"/>
    <mergeCell ref="A31:B32"/>
    <mergeCell ref="A19:B19"/>
    <mergeCell ref="A20:B20"/>
    <mergeCell ref="A21:B21"/>
    <mergeCell ref="A22:B22"/>
    <mergeCell ref="A23:B23"/>
    <mergeCell ref="A24:B24"/>
    <mergeCell ref="A25:B25"/>
    <mergeCell ref="A26:B26"/>
    <mergeCell ref="A27:B27"/>
    <mergeCell ref="A28:B28"/>
    <mergeCell ref="A47:B47"/>
    <mergeCell ref="Q47:T47"/>
    <mergeCell ref="M37:M47"/>
    <mergeCell ref="O37:O47"/>
    <mergeCell ref="Q37:T37"/>
    <mergeCell ref="Q38:T38"/>
    <mergeCell ref="Q39:T39"/>
    <mergeCell ref="Q40:T40"/>
    <mergeCell ref="Q41:T41"/>
    <mergeCell ref="Q42:T42"/>
    <mergeCell ref="Q43:T43"/>
    <mergeCell ref="Q44:T44"/>
    <mergeCell ref="C37:C47"/>
    <mergeCell ref="E37:E47"/>
    <mergeCell ref="G37:G47"/>
    <mergeCell ref="A37:B37"/>
    <mergeCell ref="I37:I47"/>
    <mergeCell ref="K37:K47"/>
    <mergeCell ref="M31:N31"/>
    <mergeCell ref="S19:S29"/>
    <mergeCell ref="O31:P31"/>
    <mergeCell ref="Q31:T32"/>
    <mergeCell ref="Q45:T45"/>
    <mergeCell ref="M19:M29"/>
    <mergeCell ref="O19:O29"/>
    <mergeCell ref="Q19:Q29"/>
    <mergeCell ref="Q46:T46"/>
    <mergeCell ref="A33:A36"/>
    <mergeCell ref="Q33:T33"/>
    <mergeCell ref="Q34:T34"/>
    <mergeCell ref="Q35:T35"/>
    <mergeCell ref="Q36:T36"/>
    <mergeCell ref="C31:D31"/>
    <mergeCell ref="E31:F31"/>
    <mergeCell ref="G31:H31"/>
    <mergeCell ref="I31:J31"/>
    <mergeCell ref="K31:L31"/>
    <mergeCell ref="S13:T13"/>
    <mergeCell ref="A15:A18"/>
    <mergeCell ref="C19:C29"/>
    <mergeCell ref="E19:E29"/>
    <mergeCell ref="G19:G29"/>
    <mergeCell ref="I19:I29"/>
    <mergeCell ref="C13:D13"/>
    <mergeCell ref="E13:F13"/>
    <mergeCell ref="G13:H13"/>
    <mergeCell ref="I13:J13"/>
    <mergeCell ref="K13:L13"/>
    <mergeCell ref="A29:B29"/>
    <mergeCell ref="M13:N13"/>
    <mergeCell ref="O13:P13"/>
    <mergeCell ref="Q13:R13"/>
    <mergeCell ref="K19:K29"/>
    <mergeCell ref="A1:B1"/>
    <mergeCell ref="D2:P3"/>
    <mergeCell ref="T2:T3"/>
    <mergeCell ref="J5:L5"/>
    <mergeCell ref="M5:O5"/>
    <mergeCell ref="P5:Q5"/>
    <mergeCell ref="R5:T5"/>
  </mergeCells>
  <phoneticPr fontId="1"/>
  <conditionalFormatting sqref="C5 C9:E9">
    <cfRule type="containsBlanks" dxfId="8" priority="3" stopIfTrue="1">
      <formula>LEN(TRIM(C5))=0</formula>
    </cfRule>
  </conditionalFormatting>
  <conditionalFormatting sqref="M5:T5">
    <cfRule type="expression" dxfId="7" priority="1" stopIfTrue="1">
      <formula>M5=""</formula>
    </cfRule>
  </conditionalFormatting>
  <conditionalFormatting sqref="Q33:T45 Q46 Q47:T47">
    <cfRule type="expression" dxfId="6" priority="2" stopIfTrue="1">
      <formula>Q33=""</formula>
    </cfRule>
  </conditionalFormatting>
  <printOptions horizontalCentered="1" verticalCentered="1"/>
  <pageMargins left="0" right="0" top="0.59055118110236227" bottom="0.19685039370078741" header="0" footer="0"/>
  <pageSetup paperSize="9" scale="51"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FFFF00"/>
    <pageSetUpPr fitToPage="1"/>
  </sheetPr>
  <dimension ref="A1:AH46"/>
  <sheetViews>
    <sheetView view="pageBreakPreview" topLeftCell="A20" zoomScale="55" zoomScaleNormal="25" zoomScaleSheetLayoutView="55" workbookViewId="0">
      <selection activeCell="T2" sqref="T2:T3"/>
    </sheetView>
  </sheetViews>
  <sheetFormatPr defaultColWidth="5.33203125" defaultRowHeight="15" customHeight="1"/>
  <cols>
    <col min="1" max="1" width="8.33203125" style="4" customWidth="1"/>
    <col min="2" max="2" width="24.6640625" style="4" customWidth="1"/>
    <col min="3" max="14" width="12.33203125" style="4" customWidth="1"/>
    <col min="15" max="16" width="13.6640625" style="4" customWidth="1"/>
    <col min="17" max="20" width="13.77734375" style="4" customWidth="1"/>
    <col min="21" max="33" width="5.33203125" style="4" customWidth="1"/>
    <col min="34" max="34" width="6.33203125" style="4" customWidth="1"/>
    <col min="35" max="256" width="5.33203125" style="4"/>
    <col min="257" max="257" width="8.33203125" style="4" customWidth="1"/>
    <col min="258" max="258" width="24.6640625" style="4" customWidth="1"/>
    <col min="259" max="270" width="12.33203125" style="4" customWidth="1"/>
    <col min="271" max="272" width="13.6640625" style="4" customWidth="1"/>
    <col min="273" max="276" width="13.77734375" style="4" customWidth="1"/>
    <col min="277" max="289" width="5.33203125" style="4" customWidth="1"/>
    <col min="290" max="290" width="6.33203125" style="4" customWidth="1"/>
    <col min="291" max="512" width="5.33203125" style="4"/>
    <col min="513" max="513" width="8.33203125" style="4" customWidth="1"/>
    <col min="514" max="514" width="24.6640625" style="4" customWidth="1"/>
    <col min="515" max="526" width="12.33203125" style="4" customWidth="1"/>
    <col min="527" max="528" width="13.6640625" style="4" customWidth="1"/>
    <col min="529" max="532" width="13.77734375" style="4" customWidth="1"/>
    <col min="533" max="545" width="5.33203125" style="4" customWidth="1"/>
    <col min="546" max="546" width="6.33203125" style="4" customWidth="1"/>
    <col min="547" max="768" width="5.33203125" style="4"/>
    <col min="769" max="769" width="8.33203125" style="4" customWidth="1"/>
    <col min="770" max="770" width="24.6640625" style="4" customWidth="1"/>
    <col min="771" max="782" width="12.33203125" style="4" customWidth="1"/>
    <col min="783" max="784" width="13.6640625" style="4" customWidth="1"/>
    <col min="785" max="788" width="13.77734375" style="4" customWidth="1"/>
    <col min="789" max="801" width="5.33203125" style="4" customWidth="1"/>
    <col min="802" max="802" width="6.33203125" style="4" customWidth="1"/>
    <col min="803" max="1024" width="5.33203125" style="4"/>
    <col min="1025" max="1025" width="8.33203125" style="4" customWidth="1"/>
    <col min="1026" max="1026" width="24.6640625" style="4" customWidth="1"/>
    <col min="1027" max="1038" width="12.33203125" style="4" customWidth="1"/>
    <col min="1039" max="1040" width="13.6640625" style="4" customWidth="1"/>
    <col min="1041" max="1044" width="13.77734375" style="4" customWidth="1"/>
    <col min="1045" max="1057" width="5.33203125" style="4" customWidth="1"/>
    <col min="1058" max="1058" width="6.33203125" style="4" customWidth="1"/>
    <col min="1059" max="1280" width="5.33203125" style="4"/>
    <col min="1281" max="1281" width="8.33203125" style="4" customWidth="1"/>
    <col min="1282" max="1282" width="24.6640625" style="4" customWidth="1"/>
    <col min="1283" max="1294" width="12.33203125" style="4" customWidth="1"/>
    <col min="1295" max="1296" width="13.6640625" style="4" customWidth="1"/>
    <col min="1297" max="1300" width="13.77734375" style="4" customWidth="1"/>
    <col min="1301" max="1313" width="5.33203125" style="4" customWidth="1"/>
    <col min="1314" max="1314" width="6.33203125" style="4" customWidth="1"/>
    <col min="1315" max="1536" width="5.33203125" style="4"/>
    <col min="1537" max="1537" width="8.33203125" style="4" customWidth="1"/>
    <col min="1538" max="1538" width="24.6640625" style="4" customWidth="1"/>
    <col min="1539" max="1550" width="12.33203125" style="4" customWidth="1"/>
    <col min="1551" max="1552" width="13.6640625" style="4" customWidth="1"/>
    <col min="1553" max="1556" width="13.77734375" style="4" customWidth="1"/>
    <col min="1557" max="1569" width="5.33203125" style="4" customWidth="1"/>
    <col min="1570" max="1570" width="6.33203125" style="4" customWidth="1"/>
    <col min="1571" max="1792" width="5.33203125" style="4"/>
    <col min="1793" max="1793" width="8.33203125" style="4" customWidth="1"/>
    <col min="1794" max="1794" width="24.6640625" style="4" customWidth="1"/>
    <col min="1795" max="1806" width="12.33203125" style="4" customWidth="1"/>
    <col min="1807" max="1808" width="13.6640625" style="4" customWidth="1"/>
    <col min="1809" max="1812" width="13.77734375" style="4" customWidth="1"/>
    <col min="1813" max="1825" width="5.33203125" style="4" customWidth="1"/>
    <col min="1826" max="1826" width="6.33203125" style="4" customWidth="1"/>
    <col min="1827" max="2048" width="5.33203125" style="4"/>
    <col min="2049" max="2049" width="8.33203125" style="4" customWidth="1"/>
    <col min="2050" max="2050" width="24.6640625" style="4" customWidth="1"/>
    <col min="2051" max="2062" width="12.33203125" style="4" customWidth="1"/>
    <col min="2063" max="2064" width="13.6640625" style="4" customWidth="1"/>
    <col min="2065" max="2068" width="13.77734375" style="4" customWidth="1"/>
    <col min="2069" max="2081" width="5.33203125" style="4" customWidth="1"/>
    <col min="2082" max="2082" width="6.33203125" style="4" customWidth="1"/>
    <col min="2083" max="2304" width="5.33203125" style="4"/>
    <col min="2305" max="2305" width="8.33203125" style="4" customWidth="1"/>
    <col min="2306" max="2306" width="24.6640625" style="4" customWidth="1"/>
    <col min="2307" max="2318" width="12.33203125" style="4" customWidth="1"/>
    <col min="2319" max="2320" width="13.6640625" style="4" customWidth="1"/>
    <col min="2321" max="2324" width="13.77734375" style="4" customWidth="1"/>
    <col min="2325" max="2337" width="5.33203125" style="4" customWidth="1"/>
    <col min="2338" max="2338" width="6.33203125" style="4" customWidth="1"/>
    <col min="2339" max="2560" width="5.33203125" style="4"/>
    <col min="2561" max="2561" width="8.33203125" style="4" customWidth="1"/>
    <col min="2562" max="2562" width="24.6640625" style="4" customWidth="1"/>
    <col min="2563" max="2574" width="12.33203125" style="4" customWidth="1"/>
    <col min="2575" max="2576" width="13.6640625" style="4" customWidth="1"/>
    <col min="2577" max="2580" width="13.77734375" style="4" customWidth="1"/>
    <col min="2581" max="2593" width="5.33203125" style="4" customWidth="1"/>
    <col min="2594" max="2594" width="6.33203125" style="4" customWidth="1"/>
    <col min="2595" max="2816" width="5.33203125" style="4"/>
    <col min="2817" max="2817" width="8.33203125" style="4" customWidth="1"/>
    <col min="2818" max="2818" width="24.6640625" style="4" customWidth="1"/>
    <col min="2819" max="2830" width="12.33203125" style="4" customWidth="1"/>
    <col min="2831" max="2832" width="13.6640625" style="4" customWidth="1"/>
    <col min="2833" max="2836" width="13.77734375" style="4" customWidth="1"/>
    <col min="2837" max="2849" width="5.33203125" style="4" customWidth="1"/>
    <col min="2850" max="2850" width="6.33203125" style="4" customWidth="1"/>
    <col min="2851" max="3072" width="5.33203125" style="4"/>
    <col min="3073" max="3073" width="8.33203125" style="4" customWidth="1"/>
    <col min="3074" max="3074" width="24.6640625" style="4" customWidth="1"/>
    <col min="3075" max="3086" width="12.33203125" style="4" customWidth="1"/>
    <col min="3087" max="3088" width="13.6640625" style="4" customWidth="1"/>
    <col min="3089" max="3092" width="13.77734375" style="4" customWidth="1"/>
    <col min="3093" max="3105" width="5.33203125" style="4" customWidth="1"/>
    <col min="3106" max="3106" width="6.33203125" style="4" customWidth="1"/>
    <col min="3107" max="3328" width="5.33203125" style="4"/>
    <col min="3329" max="3329" width="8.33203125" style="4" customWidth="1"/>
    <col min="3330" max="3330" width="24.6640625" style="4" customWidth="1"/>
    <col min="3331" max="3342" width="12.33203125" style="4" customWidth="1"/>
    <col min="3343" max="3344" width="13.6640625" style="4" customWidth="1"/>
    <col min="3345" max="3348" width="13.77734375" style="4" customWidth="1"/>
    <col min="3349" max="3361" width="5.33203125" style="4" customWidth="1"/>
    <col min="3362" max="3362" width="6.33203125" style="4" customWidth="1"/>
    <col min="3363" max="3584" width="5.33203125" style="4"/>
    <col min="3585" max="3585" width="8.33203125" style="4" customWidth="1"/>
    <col min="3586" max="3586" width="24.6640625" style="4" customWidth="1"/>
    <col min="3587" max="3598" width="12.33203125" style="4" customWidth="1"/>
    <col min="3599" max="3600" width="13.6640625" style="4" customWidth="1"/>
    <col min="3601" max="3604" width="13.77734375" style="4" customWidth="1"/>
    <col min="3605" max="3617" width="5.33203125" style="4" customWidth="1"/>
    <col min="3618" max="3618" width="6.33203125" style="4" customWidth="1"/>
    <col min="3619" max="3840" width="5.33203125" style="4"/>
    <col min="3841" max="3841" width="8.33203125" style="4" customWidth="1"/>
    <col min="3842" max="3842" width="24.6640625" style="4" customWidth="1"/>
    <col min="3843" max="3854" width="12.33203125" style="4" customWidth="1"/>
    <col min="3855" max="3856" width="13.6640625" style="4" customWidth="1"/>
    <col min="3857" max="3860" width="13.77734375" style="4" customWidth="1"/>
    <col min="3861" max="3873" width="5.33203125" style="4" customWidth="1"/>
    <col min="3874" max="3874" width="6.33203125" style="4" customWidth="1"/>
    <col min="3875" max="4096" width="5.33203125" style="4"/>
    <col min="4097" max="4097" width="8.33203125" style="4" customWidth="1"/>
    <col min="4098" max="4098" width="24.6640625" style="4" customWidth="1"/>
    <col min="4099" max="4110" width="12.33203125" style="4" customWidth="1"/>
    <col min="4111" max="4112" width="13.6640625" style="4" customWidth="1"/>
    <col min="4113" max="4116" width="13.77734375" style="4" customWidth="1"/>
    <col min="4117" max="4129" width="5.33203125" style="4" customWidth="1"/>
    <col min="4130" max="4130" width="6.33203125" style="4" customWidth="1"/>
    <col min="4131" max="4352" width="5.33203125" style="4"/>
    <col min="4353" max="4353" width="8.33203125" style="4" customWidth="1"/>
    <col min="4354" max="4354" width="24.6640625" style="4" customWidth="1"/>
    <col min="4355" max="4366" width="12.33203125" style="4" customWidth="1"/>
    <col min="4367" max="4368" width="13.6640625" style="4" customWidth="1"/>
    <col min="4369" max="4372" width="13.77734375" style="4" customWidth="1"/>
    <col min="4373" max="4385" width="5.33203125" style="4" customWidth="1"/>
    <col min="4386" max="4386" width="6.33203125" style="4" customWidth="1"/>
    <col min="4387" max="4608" width="5.33203125" style="4"/>
    <col min="4609" max="4609" width="8.33203125" style="4" customWidth="1"/>
    <col min="4610" max="4610" width="24.6640625" style="4" customWidth="1"/>
    <col min="4611" max="4622" width="12.33203125" style="4" customWidth="1"/>
    <col min="4623" max="4624" width="13.6640625" style="4" customWidth="1"/>
    <col min="4625" max="4628" width="13.77734375" style="4" customWidth="1"/>
    <col min="4629" max="4641" width="5.33203125" style="4" customWidth="1"/>
    <col min="4642" max="4642" width="6.33203125" style="4" customWidth="1"/>
    <col min="4643" max="4864" width="5.33203125" style="4"/>
    <col min="4865" max="4865" width="8.33203125" style="4" customWidth="1"/>
    <col min="4866" max="4866" width="24.6640625" style="4" customWidth="1"/>
    <col min="4867" max="4878" width="12.33203125" style="4" customWidth="1"/>
    <col min="4879" max="4880" width="13.6640625" style="4" customWidth="1"/>
    <col min="4881" max="4884" width="13.77734375" style="4" customWidth="1"/>
    <col min="4885" max="4897" width="5.33203125" style="4" customWidth="1"/>
    <col min="4898" max="4898" width="6.33203125" style="4" customWidth="1"/>
    <col min="4899" max="5120" width="5.33203125" style="4"/>
    <col min="5121" max="5121" width="8.33203125" style="4" customWidth="1"/>
    <col min="5122" max="5122" width="24.6640625" style="4" customWidth="1"/>
    <col min="5123" max="5134" width="12.33203125" style="4" customWidth="1"/>
    <col min="5135" max="5136" width="13.6640625" style="4" customWidth="1"/>
    <col min="5137" max="5140" width="13.77734375" style="4" customWidth="1"/>
    <col min="5141" max="5153" width="5.33203125" style="4" customWidth="1"/>
    <col min="5154" max="5154" width="6.33203125" style="4" customWidth="1"/>
    <col min="5155" max="5376" width="5.33203125" style="4"/>
    <col min="5377" max="5377" width="8.33203125" style="4" customWidth="1"/>
    <col min="5378" max="5378" width="24.6640625" style="4" customWidth="1"/>
    <col min="5379" max="5390" width="12.33203125" style="4" customWidth="1"/>
    <col min="5391" max="5392" width="13.6640625" style="4" customWidth="1"/>
    <col min="5393" max="5396" width="13.77734375" style="4" customWidth="1"/>
    <col min="5397" max="5409" width="5.33203125" style="4" customWidth="1"/>
    <col min="5410" max="5410" width="6.33203125" style="4" customWidth="1"/>
    <col min="5411" max="5632" width="5.33203125" style="4"/>
    <col min="5633" max="5633" width="8.33203125" style="4" customWidth="1"/>
    <col min="5634" max="5634" width="24.6640625" style="4" customWidth="1"/>
    <col min="5635" max="5646" width="12.33203125" style="4" customWidth="1"/>
    <col min="5647" max="5648" width="13.6640625" style="4" customWidth="1"/>
    <col min="5649" max="5652" width="13.77734375" style="4" customWidth="1"/>
    <col min="5653" max="5665" width="5.33203125" style="4" customWidth="1"/>
    <col min="5666" max="5666" width="6.33203125" style="4" customWidth="1"/>
    <col min="5667" max="5888" width="5.33203125" style="4"/>
    <col min="5889" max="5889" width="8.33203125" style="4" customWidth="1"/>
    <col min="5890" max="5890" width="24.6640625" style="4" customWidth="1"/>
    <col min="5891" max="5902" width="12.33203125" style="4" customWidth="1"/>
    <col min="5903" max="5904" width="13.6640625" style="4" customWidth="1"/>
    <col min="5905" max="5908" width="13.77734375" style="4" customWidth="1"/>
    <col min="5909" max="5921" width="5.33203125" style="4" customWidth="1"/>
    <col min="5922" max="5922" width="6.33203125" style="4" customWidth="1"/>
    <col min="5923" max="6144" width="5.33203125" style="4"/>
    <col min="6145" max="6145" width="8.33203125" style="4" customWidth="1"/>
    <col min="6146" max="6146" width="24.6640625" style="4" customWidth="1"/>
    <col min="6147" max="6158" width="12.33203125" style="4" customWidth="1"/>
    <col min="6159" max="6160" width="13.6640625" style="4" customWidth="1"/>
    <col min="6161" max="6164" width="13.77734375" style="4" customWidth="1"/>
    <col min="6165" max="6177" width="5.33203125" style="4" customWidth="1"/>
    <col min="6178" max="6178" width="6.33203125" style="4" customWidth="1"/>
    <col min="6179" max="6400" width="5.33203125" style="4"/>
    <col min="6401" max="6401" width="8.33203125" style="4" customWidth="1"/>
    <col min="6402" max="6402" width="24.6640625" style="4" customWidth="1"/>
    <col min="6403" max="6414" width="12.33203125" style="4" customWidth="1"/>
    <col min="6415" max="6416" width="13.6640625" style="4" customWidth="1"/>
    <col min="6417" max="6420" width="13.77734375" style="4" customWidth="1"/>
    <col min="6421" max="6433" width="5.33203125" style="4" customWidth="1"/>
    <col min="6434" max="6434" width="6.33203125" style="4" customWidth="1"/>
    <col min="6435" max="6656" width="5.33203125" style="4"/>
    <col min="6657" max="6657" width="8.33203125" style="4" customWidth="1"/>
    <col min="6658" max="6658" width="24.6640625" style="4" customWidth="1"/>
    <col min="6659" max="6670" width="12.33203125" style="4" customWidth="1"/>
    <col min="6671" max="6672" width="13.6640625" style="4" customWidth="1"/>
    <col min="6673" max="6676" width="13.77734375" style="4" customWidth="1"/>
    <col min="6677" max="6689" width="5.33203125" style="4" customWidth="1"/>
    <col min="6690" max="6690" width="6.33203125" style="4" customWidth="1"/>
    <col min="6691" max="6912" width="5.33203125" style="4"/>
    <col min="6913" max="6913" width="8.33203125" style="4" customWidth="1"/>
    <col min="6914" max="6914" width="24.6640625" style="4" customWidth="1"/>
    <col min="6915" max="6926" width="12.33203125" style="4" customWidth="1"/>
    <col min="6927" max="6928" width="13.6640625" style="4" customWidth="1"/>
    <col min="6929" max="6932" width="13.77734375" style="4" customWidth="1"/>
    <col min="6933" max="6945" width="5.33203125" style="4" customWidth="1"/>
    <col min="6946" max="6946" width="6.33203125" style="4" customWidth="1"/>
    <col min="6947" max="7168" width="5.33203125" style="4"/>
    <col min="7169" max="7169" width="8.33203125" style="4" customWidth="1"/>
    <col min="7170" max="7170" width="24.6640625" style="4" customWidth="1"/>
    <col min="7171" max="7182" width="12.33203125" style="4" customWidth="1"/>
    <col min="7183" max="7184" width="13.6640625" style="4" customWidth="1"/>
    <col min="7185" max="7188" width="13.77734375" style="4" customWidth="1"/>
    <col min="7189" max="7201" width="5.33203125" style="4" customWidth="1"/>
    <col min="7202" max="7202" width="6.33203125" style="4" customWidth="1"/>
    <col min="7203" max="7424" width="5.33203125" style="4"/>
    <col min="7425" max="7425" width="8.33203125" style="4" customWidth="1"/>
    <col min="7426" max="7426" width="24.6640625" style="4" customWidth="1"/>
    <col min="7427" max="7438" width="12.33203125" style="4" customWidth="1"/>
    <col min="7439" max="7440" width="13.6640625" style="4" customWidth="1"/>
    <col min="7441" max="7444" width="13.77734375" style="4" customWidth="1"/>
    <col min="7445" max="7457" width="5.33203125" style="4" customWidth="1"/>
    <col min="7458" max="7458" width="6.33203125" style="4" customWidth="1"/>
    <col min="7459" max="7680" width="5.33203125" style="4"/>
    <col min="7681" max="7681" width="8.33203125" style="4" customWidth="1"/>
    <col min="7682" max="7682" width="24.6640625" style="4" customWidth="1"/>
    <col min="7683" max="7694" width="12.33203125" style="4" customWidth="1"/>
    <col min="7695" max="7696" width="13.6640625" style="4" customWidth="1"/>
    <col min="7697" max="7700" width="13.77734375" style="4" customWidth="1"/>
    <col min="7701" max="7713" width="5.33203125" style="4" customWidth="1"/>
    <col min="7714" max="7714" width="6.33203125" style="4" customWidth="1"/>
    <col min="7715" max="7936" width="5.33203125" style="4"/>
    <col min="7937" max="7937" width="8.33203125" style="4" customWidth="1"/>
    <col min="7938" max="7938" width="24.6640625" style="4" customWidth="1"/>
    <col min="7939" max="7950" width="12.33203125" style="4" customWidth="1"/>
    <col min="7951" max="7952" width="13.6640625" style="4" customWidth="1"/>
    <col min="7953" max="7956" width="13.77734375" style="4" customWidth="1"/>
    <col min="7957" max="7969" width="5.33203125" style="4" customWidth="1"/>
    <col min="7970" max="7970" width="6.33203125" style="4" customWidth="1"/>
    <col min="7971" max="8192" width="5.33203125" style="4"/>
    <col min="8193" max="8193" width="8.33203125" style="4" customWidth="1"/>
    <col min="8194" max="8194" width="24.6640625" style="4" customWidth="1"/>
    <col min="8195" max="8206" width="12.33203125" style="4" customWidth="1"/>
    <col min="8207" max="8208" width="13.6640625" style="4" customWidth="1"/>
    <col min="8209" max="8212" width="13.77734375" style="4" customWidth="1"/>
    <col min="8213" max="8225" width="5.33203125" style="4" customWidth="1"/>
    <col min="8226" max="8226" width="6.33203125" style="4" customWidth="1"/>
    <col min="8227" max="8448" width="5.33203125" style="4"/>
    <col min="8449" max="8449" width="8.33203125" style="4" customWidth="1"/>
    <col min="8450" max="8450" width="24.6640625" style="4" customWidth="1"/>
    <col min="8451" max="8462" width="12.33203125" style="4" customWidth="1"/>
    <col min="8463" max="8464" width="13.6640625" style="4" customWidth="1"/>
    <col min="8465" max="8468" width="13.77734375" style="4" customWidth="1"/>
    <col min="8469" max="8481" width="5.33203125" style="4" customWidth="1"/>
    <col min="8482" max="8482" width="6.33203125" style="4" customWidth="1"/>
    <col min="8483" max="8704" width="5.33203125" style="4"/>
    <col min="8705" max="8705" width="8.33203125" style="4" customWidth="1"/>
    <col min="8706" max="8706" width="24.6640625" style="4" customWidth="1"/>
    <col min="8707" max="8718" width="12.33203125" style="4" customWidth="1"/>
    <col min="8719" max="8720" width="13.6640625" style="4" customWidth="1"/>
    <col min="8721" max="8724" width="13.77734375" style="4" customWidth="1"/>
    <col min="8725" max="8737" width="5.33203125" style="4" customWidth="1"/>
    <col min="8738" max="8738" width="6.33203125" style="4" customWidth="1"/>
    <col min="8739" max="8960" width="5.33203125" style="4"/>
    <col min="8961" max="8961" width="8.33203125" style="4" customWidth="1"/>
    <col min="8962" max="8962" width="24.6640625" style="4" customWidth="1"/>
    <col min="8963" max="8974" width="12.33203125" style="4" customWidth="1"/>
    <col min="8975" max="8976" width="13.6640625" style="4" customWidth="1"/>
    <col min="8977" max="8980" width="13.77734375" style="4" customWidth="1"/>
    <col min="8981" max="8993" width="5.33203125" style="4" customWidth="1"/>
    <col min="8994" max="8994" width="6.33203125" style="4" customWidth="1"/>
    <col min="8995" max="9216" width="5.33203125" style="4"/>
    <col min="9217" max="9217" width="8.33203125" style="4" customWidth="1"/>
    <col min="9218" max="9218" width="24.6640625" style="4" customWidth="1"/>
    <col min="9219" max="9230" width="12.33203125" style="4" customWidth="1"/>
    <col min="9231" max="9232" width="13.6640625" style="4" customWidth="1"/>
    <col min="9233" max="9236" width="13.77734375" style="4" customWidth="1"/>
    <col min="9237" max="9249" width="5.33203125" style="4" customWidth="1"/>
    <col min="9250" max="9250" width="6.33203125" style="4" customWidth="1"/>
    <col min="9251" max="9472" width="5.33203125" style="4"/>
    <col min="9473" max="9473" width="8.33203125" style="4" customWidth="1"/>
    <col min="9474" max="9474" width="24.6640625" style="4" customWidth="1"/>
    <col min="9475" max="9486" width="12.33203125" style="4" customWidth="1"/>
    <col min="9487" max="9488" width="13.6640625" style="4" customWidth="1"/>
    <col min="9489" max="9492" width="13.77734375" style="4" customWidth="1"/>
    <col min="9493" max="9505" width="5.33203125" style="4" customWidth="1"/>
    <col min="9506" max="9506" width="6.33203125" style="4" customWidth="1"/>
    <col min="9507" max="9728" width="5.33203125" style="4"/>
    <col min="9729" max="9729" width="8.33203125" style="4" customWidth="1"/>
    <col min="9730" max="9730" width="24.6640625" style="4" customWidth="1"/>
    <col min="9731" max="9742" width="12.33203125" style="4" customWidth="1"/>
    <col min="9743" max="9744" width="13.6640625" style="4" customWidth="1"/>
    <col min="9745" max="9748" width="13.77734375" style="4" customWidth="1"/>
    <col min="9749" max="9761" width="5.33203125" style="4" customWidth="1"/>
    <col min="9762" max="9762" width="6.33203125" style="4" customWidth="1"/>
    <col min="9763" max="9984" width="5.33203125" style="4"/>
    <col min="9985" max="9985" width="8.33203125" style="4" customWidth="1"/>
    <col min="9986" max="9986" width="24.6640625" style="4" customWidth="1"/>
    <col min="9987" max="9998" width="12.33203125" style="4" customWidth="1"/>
    <col min="9999" max="10000" width="13.6640625" style="4" customWidth="1"/>
    <col min="10001" max="10004" width="13.77734375" style="4" customWidth="1"/>
    <col min="10005" max="10017" width="5.33203125" style="4" customWidth="1"/>
    <col min="10018" max="10018" width="6.33203125" style="4" customWidth="1"/>
    <col min="10019" max="10240" width="5.33203125" style="4"/>
    <col min="10241" max="10241" width="8.33203125" style="4" customWidth="1"/>
    <col min="10242" max="10242" width="24.6640625" style="4" customWidth="1"/>
    <col min="10243" max="10254" width="12.33203125" style="4" customWidth="1"/>
    <col min="10255" max="10256" width="13.6640625" style="4" customWidth="1"/>
    <col min="10257" max="10260" width="13.77734375" style="4" customWidth="1"/>
    <col min="10261" max="10273" width="5.33203125" style="4" customWidth="1"/>
    <col min="10274" max="10274" width="6.33203125" style="4" customWidth="1"/>
    <col min="10275" max="10496" width="5.33203125" style="4"/>
    <col min="10497" max="10497" width="8.33203125" style="4" customWidth="1"/>
    <col min="10498" max="10498" width="24.6640625" style="4" customWidth="1"/>
    <col min="10499" max="10510" width="12.33203125" style="4" customWidth="1"/>
    <col min="10511" max="10512" width="13.6640625" style="4" customWidth="1"/>
    <col min="10513" max="10516" width="13.77734375" style="4" customWidth="1"/>
    <col min="10517" max="10529" width="5.33203125" style="4" customWidth="1"/>
    <col min="10530" max="10530" width="6.33203125" style="4" customWidth="1"/>
    <col min="10531" max="10752" width="5.33203125" style="4"/>
    <col min="10753" max="10753" width="8.33203125" style="4" customWidth="1"/>
    <col min="10754" max="10754" width="24.6640625" style="4" customWidth="1"/>
    <col min="10755" max="10766" width="12.33203125" style="4" customWidth="1"/>
    <col min="10767" max="10768" width="13.6640625" style="4" customWidth="1"/>
    <col min="10769" max="10772" width="13.77734375" style="4" customWidth="1"/>
    <col min="10773" max="10785" width="5.33203125" style="4" customWidth="1"/>
    <col min="10786" max="10786" width="6.33203125" style="4" customWidth="1"/>
    <col min="10787" max="11008" width="5.33203125" style="4"/>
    <col min="11009" max="11009" width="8.33203125" style="4" customWidth="1"/>
    <col min="11010" max="11010" width="24.6640625" style="4" customWidth="1"/>
    <col min="11011" max="11022" width="12.33203125" style="4" customWidth="1"/>
    <col min="11023" max="11024" width="13.6640625" style="4" customWidth="1"/>
    <col min="11025" max="11028" width="13.77734375" style="4" customWidth="1"/>
    <col min="11029" max="11041" width="5.33203125" style="4" customWidth="1"/>
    <col min="11042" max="11042" width="6.33203125" style="4" customWidth="1"/>
    <col min="11043" max="11264" width="5.33203125" style="4"/>
    <col min="11265" max="11265" width="8.33203125" style="4" customWidth="1"/>
    <col min="11266" max="11266" width="24.6640625" style="4" customWidth="1"/>
    <col min="11267" max="11278" width="12.33203125" style="4" customWidth="1"/>
    <col min="11279" max="11280" width="13.6640625" style="4" customWidth="1"/>
    <col min="11281" max="11284" width="13.77734375" style="4" customWidth="1"/>
    <col min="11285" max="11297" width="5.33203125" style="4" customWidth="1"/>
    <col min="11298" max="11298" width="6.33203125" style="4" customWidth="1"/>
    <col min="11299" max="11520" width="5.33203125" style="4"/>
    <col min="11521" max="11521" width="8.33203125" style="4" customWidth="1"/>
    <col min="11522" max="11522" width="24.6640625" style="4" customWidth="1"/>
    <col min="11523" max="11534" width="12.33203125" style="4" customWidth="1"/>
    <col min="11535" max="11536" width="13.6640625" style="4" customWidth="1"/>
    <col min="11537" max="11540" width="13.77734375" style="4" customWidth="1"/>
    <col min="11541" max="11553" width="5.33203125" style="4" customWidth="1"/>
    <col min="11554" max="11554" width="6.33203125" style="4" customWidth="1"/>
    <col min="11555" max="11776" width="5.33203125" style="4"/>
    <col min="11777" max="11777" width="8.33203125" style="4" customWidth="1"/>
    <col min="11778" max="11778" width="24.6640625" style="4" customWidth="1"/>
    <col min="11779" max="11790" width="12.33203125" style="4" customWidth="1"/>
    <col min="11791" max="11792" width="13.6640625" style="4" customWidth="1"/>
    <col min="11793" max="11796" width="13.77734375" style="4" customWidth="1"/>
    <col min="11797" max="11809" width="5.33203125" style="4" customWidth="1"/>
    <col min="11810" max="11810" width="6.33203125" style="4" customWidth="1"/>
    <col min="11811" max="12032" width="5.33203125" style="4"/>
    <col min="12033" max="12033" width="8.33203125" style="4" customWidth="1"/>
    <col min="12034" max="12034" width="24.6640625" style="4" customWidth="1"/>
    <col min="12035" max="12046" width="12.33203125" style="4" customWidth="1"/>
    <col min="12047" max="12048" width="13.6640625" style="4" customWidth="1"/>
    <col min="12049" max="12052" width="13.77734375" style="4" customWidth="1"/>
    <col min="12053" max="12065" width="5.33203125" style="4" customWidth="1"/>
    <col min="12066" max="12066" width="6.33203125" style="4" customWidth="1"/>
    <col min="12067" max="12288" width="5.33203125" style="4"/>
    <col min="12289" max="12289" width="8.33203125" style="4" customWidth="1"/>
    <col min="12290" max="12290" width="24.6640625" style="4" customWidth="1"/>
    <col min="12291" max="12302" width="12.33203125" style="4" customWidth="1"/>
    <col min="12303" max="12304" width="13.6640625" style="4" customWidth="1"/>
    <col min="12305" max="12308" width="13.77734375" style="4" customWidth="1"/>
    <col min="12309" max="12321" width="5.33203125" style="4" customWidth="1"/>
    <col min="12322" max="12322" width="6.33203125" style="4" customWidth="1"/>
    <col min="12323" max="12544" width="5.33203125" style="4"/>
    <col min="12545" max="12545" width="8.33203125" style="4" customWidth="1"/>
    <col min="12546" max="12546" width="24.6640625" style="4" customWidth="1"/>
    <col min="12547" max="12558" width="12.33203125" style="4" customWidth="1"/>
    <col min="12559" max="12560" width="13.6640625" style="4" customWidth="1"/>
    <col min="12561" max="12564" width="13.77734375" style="4" customWidth="1"/>
    <col min="12565" max="12577" width="5.33203125" style="4" customWidth="1"/>
    <col min="12578" max="12578" width="6.33203125" style="4" customWidth="1"/>
    <col min="12579" max="12800" width="5.33203125" style="4"/>
    <col min="12801" max="12801" width="8.33203125" style="4" customWidth="1"/>
    <col min="12802" max="12802" width="24.6640625" style="4" customWidth="1"/>
    <col min="12803" max="12814" width="12.33203125" style="4" customWidth="1"/>
    <col min="12815" max="12816" width="13.6640625" style="4" customWidth="1"/>
    <col min="12817" max="12820" width="13.77734375" style="4" customWidth="1"/>
    <col min="12821" max="12833" width="5.33203125" style="4" customWidth="1"/>
    <col min="12834" max="12834" width="6.33203125" style="4" customWidth="1"/>
    <col min="12835" max="13056" width="5.33203125" style="4"/>
    <col min="13057" max="13057" width="8.33203125" style="4" customWidth="1"/>
    <col min="13058" max="13058" width="24.6640625" style="4" customWidth="1"/>
    <col min="13059" max="13070" width="12.33203125" style="4" customWidth="1"/>
    <col min="13071" max="13072" width="13.6640625" style="4" customWidth="1"/>
    <col min="13073" max="13076" width="13.77734375" style="4" customWidth="1"/>
    <col min="13077" max="13089" width="5.33203125" style="4" customWidth="1"/>
    <col min="13090" max="13090" width="6.33203125" style="4" customWidth="1"/>
    <col min="13091" max="13312" width="5.33203125" style="4"/>
    <col min="13313" max="13313" width="8.33203125" style="4" customWidth="1"/>
    <col min="13314" max="13314" width="24.6640625" style="4" customWidth="1"/>
    <col min="13315" max="13326" width="12.33203125" style="4" customWidth="1"/>
    <col min="13327" max="13328" width="13.6640625" style="4" customWidth="1"/>
    <col min="13329" max="13332" width="13.77734375" style="4" customWidth="1"/>
    <col min="13333" max="13345" width="5.33203125" style="4" customWidth="1"/>
    <col min="13346" max="13346" width="6.33203125" style="4" customWidth="1"/>
    <col min="13347" max="13568" width="5.33203125" style="4"/>
    <col min="13569" max="13569" width="8.33203125" style="4" customWidth="1"/>
    <col min="13570" max="13570" width="24.6640625" style="4" customWidth="1"/>
    <col min="13571" max="13582" width="12.33203125" style="4" customWidth="1"/>
    <col min="13583" max="13584" width="13.6640625" style="4" customWidth="1"/>
    <col min="13585" max="13588" width="13.77734375" style="4" customWidth="1"/>
    <col min="13589" max="13601" width="5.33203125" style="4" customWidth="1"/>
    <col min="13602" max="13602" width="6.33203125" style="4" customWidth="1"/>
    <col min="13603" max="13824" width="5.33203125" style="4"/>
    <col min="13825" max="13825" width="8.33203125" style="4" customWidth="1"/>
    <col min="13826" max="13826" width="24.6640625" style="4" customWidth="1"/>
    <col min="13827" max="13838" width="12.33203125" style="4" customWidth="1"/>
    <col min="13839" max="13840" width="13.6640625" style="4" customWidth="1"/>
    <col min="13841" max="13844" width="13.77734375" style="4" customWidth="1"/>
    <col min="13845" max="13857" width="5.33203125" style="4" customWidth="1"/>
    <col min="13858" max="13858" width="6.33203125" style="4" customWidth="1"/>
    <col min="13859" max="14080" width="5.33203125" style="4"/>
    <col min="14081" max="14081" width="8.33203125" style="4" customWidth="1"/>
    <col min="14082" max="14082" width="24.6640625" style="4" customWidth="1"/>
    <col min="14083" max="14094" width="12.33203125" style="4" customWidth="1"/>
    <col min="14095" max="14096" width="13.6640625" style="4" customWidth="1"/>
    <col min="14097" max="14100" width="13.77734375" style="4" customWidth="1"/>
    <col min="14101" max="14113" width="5.33203125" style="4" customWidth="1"/>
    <col min="14114" max="14114" width="6.33203125" style="4" customWidth="1"/>
    <col min="14115" max="14336" width="5.33203125" style="4"/>
    <col min="14337" max="14337" width="8.33203125" style="4" customWidth="1"/>
    <col min="14338" max="14338" width="24.6640625" style="4" customWidth="1"/>
    <col min="14339" max="14350" width="12.33203125" style="4" customWidth="1"/>
    <col min="14351" max="14352" width="13.6640625" style="4" customWidth="1"/>
    <col min="14353" max="14356" width="13.77734375" style="4" customWidth="1"/>
    <col min="14357" max="14369" width="5.33203125" style="4" customWidth="1"/>
    <col min="14370" max="14370" width="6.33203125" style="4" customWidth="1"/>
    <col min="14371" max="14592" width="5.33203125" style="4"/>
    <col min="14593" max="14593" width="8.33203125" style="4" customWidth="1"/>
    <col min="14594" max="14594" width="24.6640625" style="4" customWidth="1"/>
    <col min="14595" max="14606" width="12.33203125" style="4" customWidth="1"/>
    <col min="14607" max="14608" width="13.6640625" style="4" customWidth="1"/>
    <col min="14609" max="14612" width="13.77734375" style="4" customWidth="1"/>
    <col min="14613" max="14625" width="5.33203125" style="4" customWidth="1"/>
    <col min="14626" max="14626" width="6.33203125" style="4" customWidth="1"/>
    <col min="14627" max="14848" width="5.33203125" style="4"/>
    <col min="14849" max="14849" width="8.33203125" style="4" customWidth="1"/>
    <col min="14850" max="14850" width="24.6640625" style="4" customWidth="1"/>
    <col min="14851" max="14862" width="12.33203125" style="4" customWidth="1"/>
    <col min="14863" max="14864" width="13.6640625" style="4" customWidth="1"/>
    <col min="14865" max="14868" width="13.77734375" style="4" customWidth="1"/>
    <col min="14869" max="14881" width="5.33203125" style="4" customWidth="1"/>
    <col min="14882" max="14882" width="6.33203125" style="4" customWidth="1"/>
    <col min="14883" max="15104" width="5.33203125" style="4"/>
    <col min="15105" max="15105" width="8.33203125" style="4" customWidth="1"/>
    <col min="15106" max="15106" width="24.6640625" style="4" customWidth="1"/>
    <col min="15107" max="15118" width="12.33203125" style="4" customWidth="1"/>
    <col min="15119" max="15120" width="13.6640625" style="4" customWidth="1"/>
    <col min="15121" max="15124" width="13.77734375" style="4" customWidth="1"/>
    <col min="15125" max="15137" width="5.33203125" style="4" customWidth="1"/>
    <col min="15138" max="15138" width="6.33203125" style="4" customWidth="1"/>
    <col min="15139" max="15360" width="5.33203125" style="4"/>
    <col min="15361" max="15361" width="8.33203125" style="4" customWidth="1"/>
    <col min="15362" max="15362" width="24.6640625" style="4" customWidth="1"/>
    <col min="15363" max="15374" width="12.33203125" style="4" customWidth="1"/>
    <col min="15375" max="15376" width="13.6640625" style="4" customWidth="1"/>
    <col min="15377" max="15380" width="13.77734375" style="4" customWidth="1"/>
    <col min="15381" max="15393" width="5.33203125" style="4" customWidth="1"/>
    <col min="15394" max="15394" width="6.33203125" style="4" customWidth="1"/>
    <col min="15395" max="15616" width="5.33203125" style="4"/>
    <col min="15617" max="15617" width="8.33203125" style="4" customWidth="1"/>
    <col min="15618" max="15618" width="24.6640625" style="4" customWidth="1"/>
    <col min="15619" max="15630" width="12.33203125" style="4" customWidth="1"/>
    <col min="15631" max="15632" width="13.6640625" style="4" customWidth="1"/>
    <col min="15633" max="15636" width="13.77734375" style="4" customWidth="1"/>
    <col min="15637" max="15649" width="5.33203125" style="4" customWidth="1"/>
    <col min="15650" max="15650" width="6.33203125" style="4" customWidth="1"/>
    <col min="15651" max="15872" width="5.33203125" style="4"/>
    <col min="15873" max="15873" width="8.33203125" style="4" customWidth="1"/>
    <col min="15874" max="15874" width="24.6640625" style="4" customWidth="1"/>
    <col min="15875" max="15886" width="12.33203125" style="4" customWidth="1"/>
    <col min="15887" max="15888" width="13.6640625" style="4" customWidth="1"/>
    <col min="15889" max="15892" width="13.77734375" style="4" customWidth="1"/>
    <col min="15893" max="15905" width="5.33203125" style="4" customWidth="1"/>
    <col min="15906" max="15906" width="6.33203125" style="4" customWidth="1"/>
    <col min="15907" max="16128" width="5.33203125" style="4"/>
    <col min="16129" max="16129" width="8.33203125" style="4" customWidth="1"/>
    <col min="16130" max="16130" width="24.6640625" style="4" customWidth="1"/>
    <col min="16131" max="16142" width="12.33203125" style="4" customWidth="1"/>
    <col min="16143" max="16144" width="13.6640625" style="4" customWidth="1"/>
    <col min="16145" max="16148" width="13.77734375" style="4" customWidth="1"/>
    <col min="16149" max="16161" width="5.33203125" style="4" customWidth="1"/>
    <col min="16162" max="16162" width="6.33203125" style="4" customWidth="1"/>
    <col min="16163" max="16384" width="5.33203125" style="4"/>
  </cols>
  <sheetData>
    <row r="1" spans="1:31" ht="23.25" customHeight="1">
      <c r="A1" s="553" t="s">
        <v>156</v>
      </c>
      <c r="B1" s="554"/>
      <c r="C1" s="153"/>
      <c r="T1" s="48" t="s">
        <v>1</v>
      </c>
    </row>
    <row r="2" spans="1:31" ht="23.25" customHeight="1">
      <c r="D2" s="555" t="s">
        <v>210</v>
      </c>
      <c r="E2" s="555"/>
      <c r="F2" s="555"/>
      <c r="G2" s="555"/>
      <c r="H2" s="555"/>
      <c r="I2" s="556"/>
      <c r="J2" s="556"/>
      <c r="K2" s="556"/>
      <c r="L2" s="556"/>
      <c r="M2" s="556"/>
      <c r="N2" s="556"/>
      <c r="O2" s="556"/>
      <c r="P2" s="556"/>
      <c r="T2" s="399"/>
    </row>
    <row r="3" spans="1:31" ht="23.25" customHeight="1">
      <c r="D3" s="556"/>
      <c r="E3" s="556"/>
      <c r="F3" s="556"/>
      <c r="G3" s="556"/>
      <c r="H3" s="556"/>
      <c r="I3" s="556"/>
      <c r="J3" s="556"/>
      <c r="K3" s="556"/>
      <c r="L3" s="556"/>
      <c r="M3" s="556"/>
      <c r="N3" s="556"/>
      <c r="O3" s="556"/>
      <c r="P3" s="556"/>
      <c r="T3" s="557"/>
    </row>
    <row r="4" spans="1:31" ht="8.25" customHeight="1">
      <c r="I4" s="154"/>
    </row>
    <row r="5" spans="1:31" ht="23.25" customHeight="1">
      <c r="B5" s="118" t="s">
        <v>192</v>
      </c>
      <c r="C5" s="91">
        <f>'【年集計表（まとめ）】'!K9</f>
        <v>0</v>
      </c>
      <c r="I5" s="154"/>
      <c r="J5" s="378" t="s">
        <v>2</v>
      </c>
      <c r="K5" s="378"/>
      <c r="L5" s="378"/>
      <c r="M5" s="521" t="str">
        <f>IF(【6月】月集計表!AE5&lt;&gt;"",【6月】月集計表!AE5,"")</f>
        <v/>
      </c>
      <c r="N5" s="558"/>
      <c r="O5" s="558"/>
      <c r="P5" s="553" t="s">
        <v>3</v>
      </c>
      <c r="Q5" s="554"/>
      <c r="R5" s="559" t="str">
        <f>IF(【6月】月集計表!AM5&lt;&gt;"",【6月】月集計表!AM5,"")</f>
        <v/>
      </c>
      <c r="S5" s="559"/>
      <c r="T5" s="559"/>
      <c r="AE5" s="56"/>
    </row>
    <row r="6" spans="1:31" ht="23.25" customHeight="1">
      <c r="I6" s="154"/>
      <c r="J6" s="120"/>
      <c r="K6" s="120"/>
      <c r="L6" s="120"/>
      <c r="M6" s="56"/>
      <c r="N6" s="56"/>
      <c r="O6" s="56"/>
      <c r="P6" s="120"/>
      <c r="Q6" s="120"/>
      <c r="R6" s="56"/>
      <c r="S6" s="56"/>
      <c r="T6" s="56"/>
      <c r="AE6" s="56"/>
    </row>
    <row r="7" spans="1:31" ht="23.25" customHeight="1">
      <c r="B7" s="118" t="s">
        <v>157</v>
      </c>
      <c r="C7" s="118" t="s">
        <v>128</v>
      </c>
      <c r="D7" s="118" t="s">
        <v>129</v>
      </c>
      <c r="E7" s="118" t="s">
        <v>130</v>
      </c>
      <c r="F7" s="120"/>
      <c r="G7" s="120"/>
      <c r="H7" s="120"/>
      <c r="I7" s="120"/>
      <c r="J7" s="120"/>
      <c r="K7" s="120"/>
      <c r="L7" s="120"/>
      <c r="M7" s="56"/>
      <c r="N7" s="56"/>
      <c r="O7" s="56"/>
      <c r="P7" s="120"/>
      <c r="Q7" s="120"/>
      <c r="R7" s="56"/>
      <c r="S7" s="56"/>
      <c r="T7" s="56"/>
      <c r="AE7" s="56"/>
    </row>
    <row r="8" spans="1:31" ht="23.25" hidden="1" customHeight="1">
      <c r="B8" s="194"/>
      <c r="C8" s="194"/>
      <c r="D8" s="194"/>
      <c r="E8" s="194"/>
      <c r="F8" s="120"/>
      <c r="G8" s="120"/>
      <c r="H8" s="120"/>
      <c r="I8" s="120"/>
      <c r="J8" s="120"/>
    </row>
    <row r="9" spans="1:31" ht="23.25" hidden="1" customHeight="1">
      <c r="B9" s="194"/>
      <c r="C9" s="194"/>
      <c r="D9" s="194"/>
      <c r="E9" s="194"/>
      <c r="F9" s="120"/>
      <c r="G9" s="120"/>
      <c r="H9" s="120"/>
      <c r="I9" s="120"/>
      <c r="J9" s="120"/>
    </row>
    <row r="10" spans="1:31" ht="23.25" customHeight="1">
      <c r="B10" s="118" t="s">
        <v>161</v>
      </c>
      <c r="C10" s="156"/>
      <c r="D10" s="156"/>
      <c r="E10" s="91">
        <f>'【年集計表（まとめ）】'!J9</f>
        <v>0</v>
      </c>
    </row>
    <row r="11" spans="1:31" ht="23.25" customHeight="1" thickBot="1">
      <c r="B11" s="120"/>
      <c r="C11" s="120"/>
      <c r="D11" s="120"/>
      <c r="E11" s="120"/>
    </row>
    <row r="12" spans="1:31" ht="26.25" customHeight="1" thickBot="1">
      <c r="A12" s="605" t="s">
        <v>206</v>
      </c>
      <c r="B12" s="581"/>
      <c r="C12" s="569"/>
      <c r="D12" s="570"/>
      <c r="E12" s="569"/>
      <c r="F12" s="571"/>
      <c r="G12" s="569"/>
      <c r="H12" s="570"/>
      <c r="I12" s="572" t="s">
        <v>163</v>
      </c>
      <c r="J12" s="573"/>
      <c r="K12" s="572" t="s">
        <v>164</v>
      </c>
      <c r="L12" s="573"/>
      <c r="M12" s="572" t="s">
        <v>165</v>
      </c>
      <c r="N12" s="573"/>
      <c r="O12" s="572" t="s">
        <v>166</v>
      </c>
      <c r="P12" s="573"/>
      <c r="Q12" s="492" t="s">
        <v>167</v>
      </c>
      <c r="R12" s="492"/>
      <c r="S12" s="560" t="s">
        <v>168</v>
      </c>
      <c r="T12" s="560"/>
    </row>
    <row r="13" spans="1:31" ht="26.25" customHeight="1" thickBot="1">
      <c r="A13" s="606"/>
      <c r="B13" s="607"/>
      <c r="C13" s="160"/>
      <c r="D13" s="160"/>
      <c r="E13" s="160"/>
      <c r="F13" s="161"/>
      <c r="G13" s="160"/>
      <c r="H13" s="160"/>
      <c r="I13" s="159" t="s">
        <v>37</v>
      </c>
      <c r="J13" s="159" t="s">
        <v>169</v>
      </c>
      <c r="K13" s="159" t="s">
        <v>37</v>
      </c>
      <c r="L13" s="159" t="s">
        <v>169</v>
      </c>
      <c r="M13" s="159" t="s">
        <v>37</v>
      </c>
      <c r="N13" s="159" t="s">
        <v>169</v>
      </c>
      <c r="O13" s="159" t="s">
        <v>37</v>
      </c>
      <c r="P13" s="159" t="s">
        <v>169</v>
      </c>
      <c r="Q13" s="159" t="s">
        <v>170</v>
      </c>
      <c r="R13" s="159" t="s">
        <v>171</v>
      </c>
      <c r="S13" s="234" t="s">
        <v>170</v>
      </c>
      <c r="T13" s="234" t="s">
        <v>171</v>
      </c>
    </row>
    <row r="14" spans="1:31" ht="26.25" customHeight="1">
      <c r="A14" s="614" t="s">
        <v>172</v>
      </c>
      <c r="B14" s="180" t="s">
        <v>173</v>
      </c>
      <c r="C14" s="162"/>
      <c r="D14" s="162"/>
      <c r="E14" s="162"/>
      <c r="F14" s="162"/>
      <c r="G14" s="162"/>
      <c r="H14" s="162"/>
      <c r="I14" s="162"/>
      <c r="J14" s="162"/>
      <c r="K14" s="162"/>
      <c r="L14" s="162"/>
      <c r="M14" s="162"/>
      <c r="N14" s="162"/>
      <c r="O14" s="162"/>
      <c r="P14" s="162"/>
      <c r="Q14" s="162"/>
      <c r="R14" s="195"/>
      <c r="S14" s="162"/>
      <c r="T14" s="195"/>
    </row>
    <row r="15" spans="1:31" ht="26.25" customHeight="1">
      <c r="A15" s="615"/>
      <c r="B15" s="183" t="s">
        <v>174</v>
      </c>
      <c r="C15" s="164"/>
      <c r="D15" s="164"/>
      <c r="E15" s="164"/>
      <c r="F15" s="164"/>
      <c r="G15" s="164"/>
      <c r="H15" s="164"/>
      <c r="I15" s="164"/>
      <c r="J15" s="164"/>
      <c r="K15" s="164"/>
      <c r="L15" s="164"/>
      <c r="M15" s="164"/>
      <c r="N15" s="164"/>
      <c r="O15" s="164"/>
      <c r="P15" s="164"/>
      <c r="Q15" s="164"/>
      <c r="R15" s="196"/>
      <c r="S15" s="164"/>
      <c r="T15" s="196"/>
    </row>
    <row r="16" spans="1:31" ht="26.25" customHeight="1">
      <c r="A16" s="615"/>
      <c r="B16" s="183" t="s">
        <v>175</v>
      </c>
      <c r="C16" s="164"/>
      <c r="D16" s="164"/>
      <c r="E16" s="164"/>
      <c r="F16" s="164"/>
      <c r="G16" s="164"/>
      <c r="H16" s="164"/>
      <c r="I16" s="164"/>
      <c r="J16" s="164"/>
      <c r="K16" s="164"/>
      <c r="L16" s="164"/>
      <c r="M16" s="164"/>
      <c r="N16" s="164"/>
      <c r="O16" s="164"/>
      <c r="P16" s="164"/>
      <c r="Q16" s="164"/>
      <c r="R16" s="196"/>
      <c r="S16" s="164"/>
      <c r="T16" s="196"/>
    </row>
    <row r="17" spans="1:34" ht="26.25" customHeight="1" thickBot="1">
      <c r="A17" s="616"/>
      <c r="B17" s="186" t="s">
        <v>176</v>
      </c>
      <c r="C17" s="166"/>
      <c r="D17" s="167"/>
      <c r="E17" s="166"/>
      <c r="F17" s="167"/>
      <c r="G17" s="167"/>
      <c r="H17" s="167"/>
      <c r="I17" s="166"/>
      <c r="J17" s="167"/>
      <c r="K17" s="166"/>
      <c r="L17" s="167"/>
      <c r="M17" s="166"/>
      <c r="N17" s="167"/>
      <c r="O17" s="166"/>
      <c r="P17" s="167"/>
      <c r="Q17" s="167"/>
      <c r="R17" s="197"/>
      <c r="S17" s="167"/>
      <c r="T17" s="197"/>
    </row>
    <row r="18" spans="1:34" ht="26.25" customHeight="1" thickBot="1">
      <c r="A18" s="603" t="s">
        <v>177</v>
      </c>
      <c r="B18" s="604"/>
      <c r="C18" s="564"/>
      <c r="D18" s="171"/>
      <c r="E18" s="564"/>
      <c r="F18" s="172"/>
      <c r="G18" s="564"/>
      <c r="H18" s="171"/>
      <c r="I18" s="566"/>
      <c r="J18" s="124">
        <f>【6月】月集計表!$AW$61</f>
        <v>0</v>
      </c>
      <c r="K18" s="566"/>
      <c r="L18" s="124">
        <f>【7月】月集計表!$AW$61</f>
        <v>0</v>
      </c>
      <c r="M18" s="566"/>
      <c r="N18" s="124">
        <f>【8月】月集計表!$AW$61</f>
        <v>0</v>
      </c>
      <c r="O18" s="566"/>
      <c r="P18" s="124">
        <f>【9月】月集計表!$AW$61</f>
        <v>0</v>
      </c>
      <c r="Q18" s="568"/>
      <c r="R18" s="124">
        <f>SUM(J18,L18,N18,P18)</f>
        <v>0</v>
      </c>
      <c r="S18" s="576"/>
      <c r="T18" s="242">
        <f>R18</f>
        <v>0</v>
      </c>
    </row>
    <row r="19" spans="1:34" ht="26.25" customHeight="1" thickBot="1">
      <c r="A19" s="585" t="s">
        <v>178</v>
      </c>
      <c r="B19" s="586"/>
      <c r="C19" s="564"/>
      <c r="D19" s="164"/>
      <c r="E19" s="564"/>
      <c r="F19" s="173"/>
      <c r="G19" s="564"/>
      <c r="H19" s="164"/>
      <c r="I19" s="566"/>
      <c r="J19" s="121">
        <f>ROUNDDOWN(J18*0.052,0)</f>
        <v>0</v>
      </c>
      <c r="K19" s="566"/>
      <c r="L19" s="121">
        <f>ROUNDDOWN(L18*0.052,0)</f>
        <v>0</v>
      </c>
      <c r="M19" s="566"/>
      <c r="N19" s="121">
        <f>ROUNDDOWN(N18*0.052,0)</f>
        <v>0</v>
      </c>
      <c r="O19" s="566"/>
      <c r="P19" s="121">
        <f>ROUNDDOWN(P18*0.052,0)</f>
        <v>0</v>
      </c>
      <c r="Q19" s="575"/>
      <c r="R19" s="121">
        <f t="shared" ref="R19:R28" si="0">SUM(J19,L19,N19,P19)</f>
        <v>0</v>
      </c>
      <c r="S19" s="577"/>
      <c r="T19" s="243">
        <f>R19</f>
        <v>0</v>
      </c>
    </row>
    <row r="20" spans="1:34" ht="26.25" customHeight="1" thickBot="1">
      <c r="A20" s="585" t="s">
        <v>125</v>
      </c>
      <c r="B20" s="586"/>
      <c r="C20" s="564"/>
      <c r="D20" s="164"/>
      <c r="E20" s="564"/>
      <c r="F20" s="173"/>
      <c r="G20" s="564"/>
      <c r="H20" s="164"/>
      <c r="I20" s="566"/>
      <c r="J20" s="121">
        <f>【6月】月集計表!$AY$61</f>
        <v>0</v>
      </c>
      <c r="K20" s="566"/>
      <c r="L20" s="121">
        <f>【7月】月集計表!$AY$61</f>
        <v>0</v>
      </c>
      <c r="M20" s="566"/>
      <c r="N20" s="121">
        <f>【8月】月集計表!$AY$61</f>
        <v>0</v>
      </c>
      <c r="O20" s="566"/>
      <c r="P20" s="121">
        <f>【9月】月集計表!$AY$61</f>
        <v>0</v>
      </c>
      <c r="Q20" s="575"/>
      <c r="R20" s="121">
        <f t="shared" si="0"/>
        <v>0</v>
      </c>
      <c r="S20" s="577"/>
      <c r="T20" s="243">
        <f>R20</f>
        <v>0</v>
      </c>
    </row>
    <row r="21" spans="1:34" ht="26.25" customHeight="1" thickBot="1">
      <c r="A21" s="610" t="s">
        <v>179</v>
      </c>
      <c r="B21" s="611"/>
      <c r="C21" s="564"/>
      <c r="D21" s="164"/>
      <c r="E21" s="564"/>
      <c r="F21" s="173"/>
      <c r="G21" s="564"/>
      <c r="H21" s="164"/>
      <c r="I21" s="566"/>
      <c r="J21" s="184"/>
      <c r="K21" s="566"/>
      <c r="L21" s="184"/>
      <c r="M21" s="566"/>
      <c r="N21" s="184"/>
      <c r="O21" s="566"/>
      <c r="P21" s="184"/>
      <c r="Q21" s="575"/>
      <c r="R21" s="184">
        <f t="shared" si="0"/>
        <v>0</v>
      </c>
      <c r="S21" s="577"/>
      <c r="T21" s="259"/>
    </row>
    <row r="22" spans="1:34" ht="26.25" customHeight="1" thickBot="1">
      <c r="A22" s="625" t="s">
        <v>180</v>
      </c>
      <c r="B22" s="625"/>
      <c r="C22" s="564"/>
      <c r="D22" s="164"/>
      <c r="E22" s="564"/>
      <c r="F22" s="173"/>
      <c r="G22" s="564"/>
      <c r="H22" s="164"/>
      <c r="I22" s="566"/>
      <c r="J22" s="164"/>
      <c r="K22" s="566"/>
      <c r="L22" s="164"/>
      <c r="M22" s="566"/>
      <c r="N22" s="164"/>
      <c r="O22" s="566"/>
      <c r="P22" s="164"/>
      <c r="Q22" s="575"/>
      <c r="R22" s="164"/>
      <c r="S22" s="577"/>
      <c r="T22" s="259"/>
    </row>
    <row r="23" spans="1:34" ht="26.25" customHeight="1" thickBot="1">
      <c r="A23" s="625" t="s">
        <v>181</v>
      </c>
      <c r="B23" s="625"/>
      <c r="C23" s="564"/>
      <c r="D23" s="164"/>
      <c r="E23" s="564"/>
      <c r="F23" s="173"/>
      <c r="G23" s="564"/>
      <c r="H23" s="164"/>
      <c r="I23" s="566"/>
      <c r="J23" s="184"/>
      <c r="K23" s="566"/>
      <c r="L23" s="184"/>
      <c r="M23" s="566"/>
      <c r="N23" s="184"/>
      <c r="O23" s="566"/>
      <c r="P23" s="184"/>
      <c r="Q23" s="575"/>
      <c r="R23" s="184">
        <f t="shared" si="0"/>
        <v>0</v>
      </c>
      <c r="S23" s="577"/>
      <c r="T23" s="259"/>
    </row>
    <row r="24" spans="1:34" ht="26.25" customHeight="1" thickBot="1">
      <c r="A24" s="625" t="s">
        <v>129</v>
      </c>
      <c r="B24" s="625"/>
      <c r="C24" s="564"/>
      <c r="D24" s="164"/>
      <c r="E24" s="564"/>
      <c r="F24" s="173"/>
      <c r="G24" s="564"/>
      <c r="H24" s="164"/>
      <c r="I24" s="566"/>
      <c r="J24" s="184"/>
      <c r="K24" s="566"/>
      <c r="L24" s="184"/>
      <c r="M24" s="566"/>
      <c r="N24" s="184"/>
      <c r="O24" s="566"/>
      <c r="P24" s="184"/>
      <c r="Q24" s="575"/>
      <c r="R24" s="184">
        <f t="shared" si="0"/>
        <v>0</v>
      </c>
      <c r="S24" s="577"/>
      <c r="T24" s="259"/>
    </row>
    <row r="25" spans="1:34" ht="26.25" customHeight="1" thickBot="1">
      <c r="A25" s="585" t="s">
        <v>182</v>
      </c>
      <c r="B25" s="586"/>
      <c r="C25" s="564"/>
      <c r="D25" s="164"/>
      <c r="E25" s="564"/>
      <c r="F25" s="173"/>
      <c r="G25" s="564"/>
      <c r="H25" s="164"/>
      <c r="I25" s="566"/>
      <c r="J25" s="121">
        <f>【6月】月集計表!$BD$61</f>
        <v>0</v>
      </c>
      <c r="K25" s="566"/>
      <c r="L25" s="121">
        <f>【7月】月集計表!$BD$61</f>
        <v>0</v>
      </c>
      <c r="M25" s="566"/>
      <c r="N25" s="121">
        <f>【8月】月集計表!$BD$61</f>
        <v>0</v>
      </c>
      <c r="O25" s="566"/>
      <c r="P25" s="121">
        <f>【9月】月集計表!$BD$61</f>
        <v>0</v>
      </c>
      <c r="Q25" s="575"/>
      <c r="R25" s="121">
        <f t="shared" si="0"/>
        <v>0</v>
      </c>
      <c r="S25" s="577"/>
      <c r="T25" s="243">
        <f>IF(R25&gt;80000*$E$10,80000*$E$10,R25)</f>
        <v>0</v>
      </c>
    </row>
    <row r="26" spans="1:34" ht="26.25" customHeight="1" thickBot="1">
      <c r="A26" s="585" t="s">
        <v>183</v>
      </c>
      <c r="B26" s="586"/>
      <c r="C26" s="564"/>
      <c r="D26" s="164"/>
      <c r="E26" s="564"/>
      <c r="F26" s="173"/>
      <c r="G26" s="564"/>
      <c r="H26" s="164"/>
      <c r="I26" s="566"/>
      <c r="J26" s="121">
        <f>IF(【6月】月集計表!$BE$61&gt;20000*SUM($C$5),20000*SUM($C$5),【6月】月集計表!$BE$61)</f>
        <v>0</v>
      </c>
      <c r="K26" s="566"/>
      <c r="L26" s="121">
        <f>IF(【7月】月集計表!$BE$61&gt;20000*SUM($C$5),20000*SUM($C$5),【7月】月集計表!$BE$61)</f>
        <v>0</v>
      </c>
      <c r="M26" s="566"/>
      <c r="N26" s="121">
        <f>IF(【8月】月集計表!$BE$61&gt;20000*SUM($C$5),20000*SUM($C$5),【8月】月集計表!$BE$61)</f>
        <v>0</v>
      </c>
      <c r="O26" s="566"/>
      <c r="P26" s="121">
        <f>IF(【9月】月集計表!$BE$61&gt;20000*SUM($C$5),20000*SUM($C$5),【9月】月集計表!$BE$61)</f>
        <v>0</v>
      </c>
      <c r="Q26" s="575"/>
      <c r="R26" s="121">
        <f t="shared" si="0"/>
        <v>0</v>
      </c>
      <c r="S26" s="577"/>
      <c r="T26" s="243">
        <f>R26</f>
        <v>0</v>
      </c>
    </row>
    <row r="27" spans="1:34" ht="26.25" customHeight="1" thickBot="1">
      <c r="A27" s="623" t="s">
        <v>202</v>
      </c>
      <c r="B27" s="624"/>
      <c r="C27" s="564"/>
      <c r="D27" s="164"/>
      <c r="E27" s="564"/>
      <c r="F27" s="173"/>
      <c r="G27" s="564"/>
      <c r="H27" s="164"/>
      <c r="I27" s="566"/>
      <c r="J27" s="164"/>
      <c r="K27" s="566"/>
      <c r="L27" s="164"/>
      <c r="M27" s="566"/>
      <c r="N27" s="164"/>
      <c r="O27" s="566"/>
      <c r="P27" s="164"/>
      <c r="Q27" s="575"/>
      <c r="R27" s="164"/>
      <c r="S27" s="577"/>
      <c r="T27" s="261"/>
    </row>
    <row r="28" spans="1:34" ht="26.25" customHeight="1" thickBot="1">
      <c r="A28" s="492" t="s">
        <v>184</v>
      </c>
      <c r="B28" s="492"/>
      <c r="C28" s="565"/>
      <c r="D28" s="164"/>
      <c r="E28" s="565"/>
      <c r="F28" s="173"/>
      <c r="G28" s="565"/>
      <c r="H28" s="164"/>
      <c r="I28" s="568"/>
      <c r="J28" s="121">
        <f>SUM(J17:J26)</f>
        <v>0</v>
      </c>
      <c r="K28" s="568"/>
      <c r="L28" s="121">
        <f>SUM(L17:L26)</f>
        <v>0</v>
      </c>
      <c r="M28" s="568"/>
      <c r="N28" s="121">
        <f>SUM(N17:N26)</f>
        <v>0</v>
      </c>
      <c r="O28" s="568"/>
      <c r="P28" s="121">
        <f>SUM(P17:P26)</f>
        <v>0</v>
      </c>
      <c r="Q28" s="575"/>
      <c r="R28" s="121">
        <f t="shared" si="0"/>
        <v>0</v>
      </c>
      <c r="S28" s="577"/>
      <c r="T28" s="244">
        <f>SUM(T17:T27)</f>
        <v>0</v>
      </c>
    </row>
    <row r="29" spans="1:34" s="158" customFormat="1" ht="26.25" customHeight="1" thickBot="1">
      <c r="A29" s="175"/>
      <c r="B29" s="175"/>
      <c r="D29" s="176"/>
      <c r="F29" s="176"/>
      <c r="H29" s="176"/>
      <c r="J29" s="176"/>
      <c r="K29" s="176"/>
      <c r="L29" s="176"/>
      <c r="M29" s="176"/>
      <c r="N29" s="176"/>
      <c r="O29" s="176"/>
      <c r="P29" s="176"/>
      <c r="Q29" s="176"/>
      <c r="R29" s="177"/>
      <c r="S29" s="176"/>
      <c r="T29" s="176"/>
      <c r="U29" s="176"/>
      <c r="V29" s="176"/>
      <c r="W29" s="176"/>
      <c r="X29" s="176"/>
      <c r="Y29" s="176"/>
      <c r="Z29" s="176"/>
      <c r="AA29" s="176"/>
      <c r="AB29" s="176"/>
      <c r="AC29" s="176"/>
      <c r="AD29" s="176"/>
      <c r="AE29" s="176"/>
      <c r="AF29" s="176"/>
      <c r="AG29" s="176"/>
      <c r="AH29" s="176"/>
    </row>
    <row r="30" spans="1:34" ht="26.25" customHeight="1" thickBot="1">
      <c r="A30" s="605" t="s">
        <v>206</v>
      </c>
      <c r="B30" s="581"/>
      <c r="C30" s="572" t="s">
        <v>185</v>
      </c>
      <c r="D30" s="573"/>
      <c r="E30" s="572" t="s">
        <v>186</v>
      </c>
      <c r="F30" s="573"/>
      <c r="G30" s="572" t="s">
        <v>187</v>
      </c>
      <c r="H30" s="573"/>
      <c r="I30" s="572" t="s">
        <v>188</v>
      </c>
      <c r="J30" s="573"/>
      <c r="K30" s="569"/>
      <c r="L30" s="570"/>
      <c r="M30" s="492" t="s">
        <v>189</v>
      </c>
      <c r="N30" s="585"/>
      <c r="O30" s="578" t="s">
        <v>190</v>
      </c>
      <c r="P30" s="578"/>
      <c r="Q30" s="579" t="s">
        <v>191</v>
      </c>
      <c r="R30" s="580"/>
      <c r="S30" s="580"/>
      <c r="T30" s="581"/>
    </row>
    <row r="31" spans="1:34" ht="26.25" customHeight="1" thickBot="1">
      <c r="A31" s="606"/>
      <c r="B31" s="607"/>
      <c r="C31" s="159" t="s">
        <v>37</v>
      </c>
      <c r="D31" s="159" t="s">
        <v>169</v>
      </c>
      <c r="E31" s="159" t="s">
        <v>37</v>
      </c>
      <c r="F31" s="159" t="s">
        <v>169</v>
      </c>
      <c r="G31" s="159" t="s">
        <v>37</v>
      </c>
      <c r="H31" s="159" t="s">
        <v>169</v>
      </c>
      <c r="I31" s="159" t="s">
        <v>37</v>
      </c>
      <c r="J31" s="159" t="s">
        <v>169</v>
      </c>
      <c r="K31" s="160"/>
      <c r="L31" s="160"/>
      <c r="M31" s="159" t="s">
        <v>170</v>
      </c>
      <c r="N31" s="178" t="s">
        <v>171</v>
      </c>
      <c r="O31" s="245" t="s">
        <v>170</v>
      </c>
      <c r="P31" s="245" t="s">
        <v>171</v>
      </c>
      <c r="Q31" s="582"/>
      <c r="R31" s="583"/>
      <c r="S31" s="583"/>
      <c r="T31" s="584"/>
    </row>
    <row r="32" spans="1:34" ht="26.25" customHeight="1">
      <c r="A32" s="614" t="s">
        <v>172</v>
      </c>
      <c r="B32" s="180" t="s">
        <v>173</v>
      </c>
      <c r="C32" s="162"/>
      <c r="D32" s="162"/>
      <c r="E32" s="162"/>
      <c r="F32" s="162"/>
      <c r="G32" s="162"/>
      <c r="H32" s="162"/>
      <c r="I32" s="162"/>
      <c r="J32" s="162"/>
      <c r="K32" s="162"/>
      <c r="L32" s="162"/>
      <c r="M32" s="162"/>
      <c r="N32" s="191"/>
      <c r="O32" s="256"/>
      <c r="P32" s="195"/>
      <c r="Q32" s="591"/>
      <c r="R32" s="592"/>
      <c r="S32" s="592"/>
      <c r="T32" s="593"/>
    </row>
    <row r="33" spans="1:20" ht="26.25" customHeight="1">
      <c r="A33" s="615"/>
      <c r="B33" s="183" t="s">
        <v>174</v>
      </c>
      <c r="C33" s="164"/>
      <c r="D33" s="164"/>
      <c r="E33" s="164"/>
      <c r="F33" s="164"/>
      <c r="G33" s="164"/>
      <c r="H33" s="164"/>
      <c r="I33" s="164"/>
      <c r="J33" s="164"/>
      <c r="K33" s="164"/>
      <c r="L33" s="164"/>
      <c r="M33" s="164"/>
      <c r="N33" s="173"/>
      <c r="O33" s="257"/>
      <c r="P33" s="196"/>
      <c r="Q33" s="591"/>
      <c r="R33" s="592"/>
      <c r="S33" s="592"/>
      <c r="T33" s="593"/>
    </row>
    <row r="34" spans="1:20" ht="26.25" customHeight="1">
      <c r="A34" s="615"/>
      <c r="B34" s="183" t="s">
        <v>175</v>
      </c>
      <c r="C34" s="164"/>
      <c r="D34" s="164"/>
      <c r="E34" s="164"/>
      <c r="F34" s="164"/>
      <c r="G34" s="164"/>
      <c r="H34" s="164"/>
      <c r="I34" s="164"/>
      <c r="J34" s="164"/>
      <c r="K34" s="164"/>
      <c r="L34" s="164"/>
      <c r="M34" s="164"/>
      <c r="N34" s="173"/>
      <c r="O34" s="257"/>
      <c r="P34" s="196"/>
      <c r="Q34" s="591"/>
      <c r="R34" s="592"/>
      <c r="S34" s="592"/>
      <c r="T34" s="593"/>
    </row>
    <row r="35" spans="1:20" ht="26.25" customHeight="1" thickBot="1">
      <c r="A35" s="616"/>
      <c r="B35" s="186" t="s">
        <v>176</v>
      </c>
      <c r="C35" s="166"/>
      <c r="D35" s="167"/>
      <c r="E35" s="166"/>
      <c r="F35" s="167"/>
      <c r="G35" s="166"/>
      <c r="H35" s="167"/>
      <c r="I35" s="166"/>
      <c r="J35" s="167"/>
      <c r="K35" s="166"/>
      <c r="L35" s="167"/>
      <c r="M35" s="166"/>
      <c r="N35" s="166"/>
      <c r="O35" s="258"/>
      <c r="P35" s="197"/>
      <c r="Q35" s="591"/>
      <c r="R35" s="592"/>
      <c r="S35" s="592"/>
      <c r="T35" s="593"/>
    </row>
    <row r="36" spans="1:20" ht="26.25" customHeight="1" thickBot="1">
      <c r="A36" s="603" t="s">
        <v>177</v>
      </c>
      <c r="B36" s="604"/>
      <c r="C36" s="566"/>
      <c r="D36" s="124">
        <f>【10月】月集計表!$AW$61</f>
        <v>0</v>
      </c>
      <c r="E36" s="566"/>
      <c r="F36" s="124">
        <f>【11月】月集計表!$AW$61</f>
        <v>0</v>
      </c>
      <c r="G36" s="566"/>
      <c r="H36" s="124">
        <f>【12月】月集計表!$AW$61</f>
        <v>0</v>
      </c>
      <c r="I36" s="566"/>
      <c r="J36" s="124">
        <f>【1月】月集計表!$AW$61</f>
        <v>0</v>
      </c>
      <c r="K36" s="564"/>
      <c r="L36" s="171"/>
      <c r="M36" s="566"/>
      <c r="N36" s="179">
        <f>SUM(D36,F36,H36,J36)</f>
        <v>0</v>
      </c>
      <c r="O36" s="594"/>
      <c r="P36" s="253">
        <f>N36+R18</f>
        <v>0</v>
      </c>
      <c r="Q36" s="591"/>
      <c r="R36" s="592"/>
      <c r="S36" s="592"/>
      <c r="T36" s="593"/>
    </row>
    <row r="37" spans="1:20" ht="26.25" customHeight="1" thickBot="1">
      <c r="A37" s="585" t="s">
        <v>178</v>
      </c>
      <c r="B37" s="586"/>
      <c r="C37" s="566"/>
      <c r="D37" s="121">
        <f>ROUNDDOWN(D36*0.052,0)</f>
        <v>0</v>
      </c>
      <c r="E37" s="566"/>
      <c r="F37" s="121">
        <f>ROUNDDOWN(F36*0.052,0)</f>
        <v>0</v>
      </c>
      <c r="G37" s="566"/>
      <c r="H37" s="121">
        <f>ROUNDDOWN(H36*0.052,0)</f>
        <v>0</v>
      </c>
      <c r="I37" s="566"/>
      <c r="J37" s="121">
        <f>ROUNDDOWN(J36*0.052,0)</f>
        <v>0</v>
      </c>
      <c r="K37" s="564"/>
      <c r="L37" s="164"/>
      <c r="M37" s="566"/>
      <c r="N37" s="165">
        <f t="shared" ref="N37:N46" si="1">SUM(D37,F37,H37,J37)</f>
        <v>0</v>
      </c>
      <c r="O37" s="595"/>
      <c r="P37" s="254">
        <f>N37+R19</f>
        <v>0</v>
      </c>
      <c r="Q37" s="591"/>
      <c r="R37" s="592"/>
      <c r="S37" s="592"/>
      <c r="T37" s="593"/>
    </row>
    <row r="38" spans="1:20" ht="26.25" customHeight="1" thickBot="1">
      <c r="A38" s="585" t="s">
        <v>125</v>
      </c>
      <c r="B38" s="586"/>
      <c r="C38" s="566"/>
      <c r="D38" s="121">
        <f>【10月】月集計表!$AY$61</f>
        <v>0</v>
      </c>
      <c r="E38" s="566"/>
      <c r="F38" s="121">
        <f>【11月】月集計表!$AY$61</f>
        <v>0</v>
      </c>
      <c r="G38" s="566"/>
      <c r="H38" s="121">
        <f>【12月】月集計表!$AY$61</f>
        <v>0</v>
      </c>
      <c r="I38" s="566"/>
      <c r="J38" s="121">
        <f>【1月】月集計表!$AY$61</f>
        <v>0</v>
      </c>
      <c r="K38" s="564"/>
      <c r="L38" s="164"/>
      <c r="M38" s="566"/>
      <c r="N38" s="165">
        <f t="shared" si="1"/>
        <v>0</v>
      </c>
      <c r="O38" s="595"/>
      <c r="P38" s="254">
        <f>N38+R20</f>
        <v>0</v>
      </c>
      <c r="Q38" s="591"/>
      <c r="R38" s="592"/>
      <c r="S38" s="592"/>
      <c r="T38" s="593"/>
    </row>
    <row r="39" spans="1:20" ht="26.25" customHeight="1" thickBot="1">
      <c r="A39" s="610"/>
      <c r="B39" s="611" t="s">
        <v>179</v>
      </c>
      <c r="C39" s="566"/>
      <c r="D39" s="184"/>
      <c r="E39" s="566"/>
      <c r="F39" s="184"/>
      <c r="G39" s="566"/>
      <c r="H39" s="184"/>
      <c r="I39" s="566"/>
      <c r="J39" s="184"/>
      <c r="K39" s="564"/>
      <c r="L39" s="164"/>
      <c r="M39" s="566"/>
      <c r="N39" s="193"/>
      <c r="O39" s="595"/>
      <c r="P39" s="260"/>
      <c r="Q39" s="591"/>
      <c r="R39" s="592"/>
      <c r="S39" s="592"/>
      <c r="T39" s="593"/>
    </row>
    <row r="40" spans="1:20" ht="26.25" customHeight="1" thickBot="1">
      <c r="A40" s="625"/>
      <c r="B40" s="625" t="s">
        <v>180</v>
      </c>
      <c r="C40" s="566"/>
      <c r="D40" s="164"/>
      <c r="E40" s="566"/>
      <c r="F40" s="164"/>
      <c r="G40" s="566"/>
      <c r="H40" s="164"/>
      <c r="I40" s="566"/>
      <c r="J40" s="164"/>
      <c r="K40" s="564"/>
      <c r="L40" s="164"/>
      <c r="M40" s="566"/>
      <c r="N40" s="173"/>
      <c r="O40" s="595"/>
      <c r="P40" s="260"/>
      <c r="Q40" s="591"/>
      <c r="R40" s="592"/>
      <c r="S40" s="592"/>
      <c r="T40" s="593"/>
    </row>
    <row r="41" spans="1:20" ht="26.25" customHeight="1" thickBot="1">
      <c r="A41" s="625"/>
      <c r="B41" s="625" t="s">
        <v>181</v>
      </c>
      <c r="C41" s="566"/>
      <c r="D41" s="184"/>
      <c r="E41" s="566"/>
      <c r="F41" s="184"/>
      <c r="G41" s="566"/>
      <c r="H41" s="184"/>
      <c r="I41" s="566"/>
      <c r="J41" s="184"/>
      <c r="K41" s="564"/>
      <c r="L41" s="164"/>
      <c r="M41" s="566"/>
      <c r="N41" s="193"/>
      <c r="O41" s="595"/>
      <c r="P41" s="260"/>
      <c r="Q41" s="591"/>
      <c r="R41" s="592"/>
      <c r="S41" s="592"/>
      <c r="T41" s="593"/>
    </row>
    <row r="42" spans="1:20" ht="26.25" customHeight="1" thickBot="1">
      <c r="A42" s="625"/>
      <c r="B42" s="625" t="s">
        <v>129</v>
      </c>
      <c r="C42" s="566"/>
      <c r="D42" s="184"/>
      <c r="E42" s="566"/>
      <c r="F42" s="184"/>
      <c r="G42" s="566"/>
      <c r="H42" s="184"/>
      <c r="I42" s="566"/>
      <c r="J42" s="184"/>
      <c r="K42" s="564"/>
      <c r="L42" s="164"/>
      <c r="M42" s="566"/>
      <c r="N42" s="193"/>
      <c r="O42" s="595"/>
      <c r="P42" s="260"/>
      <c r="Q42" s="591"/>
      <c r="R42" s="592"/>
      <c r="S42" s="592"/>
      <c r="T42" s="593"/>
    </row>
    <row r="43" spans="1:20" ht="26.25" customHeight="1" thickBot="1">
      <c r="A43" s="585" t="s">
        <v>182</v>
      </c>
      <c r="B43" s="586"/>
      <c r="C43" s="566"/>
      <c r="D43" s="121">
        <f>【10月】月集計表!$BD$61</f>
        <v>0</v>
      </c>
      <c r="E43" s="566"/>
      <c r="F43" s="121">
        <f>【11月】月集計表!$BD$61</f>
        <v>0</v>
      </c>
      <c r="G43" s="566"/>
      <c r="H43" s="121">
        <f>【12月】月集計表!$BD$61</f>
        <v>0</v>
      </c>
      <c r="I43" s="566"/>
      <c r="J43" s="121">
        <f>【1月】月集計表!$BD$61</f>
        <v>0</v>
      </c>
      <c r="K43" s="564"/>
      <c r="L43" s="164"/>
      <c r="M43" s="566"/>
      <c r="N43" s="165">
        <f t="shared" si="1"/>
        <v>0</v>
      </c>
      <c r="O43" s="595"/>
      <c r="P43" s="254">
        <f>IF(N43+R25&gt;80000*$E$10,80000*$E$10,N43+R25)</f>
        <v>0</v>
      </c>
      <c r="Q43" s="591"/>
      <c r="R43" s="592"/>
      <c r="S43" s="592"/>
      <c r="T43" s="593"/>
    </row>
    <row r="44" spans="1:20" ht="26.25" customHeight="1" thickBot="1">
      <c r="A44" s="585" t="s">
        <v>183</v>
      </c>
      <c r="B44" s="586"/>
      <c r="C44" s="566"/>
      <c r="D44" s="121">
        <f>IF(【10月】月集計表!$BE$61&gt;20000*SUM($C$5),20000*SUM($C$5),【10月】月集計表!$BE$61)</f>
        <v>0</v>
      </c>
      <c r="E44" s="566"/>
      <c r="F44" s="121">
        <f>IF(【11月】月集計表!$BE$61&gt;20000*SUM($C$5),20000*SUM($C$5),【11月】月集計表!$BE$61)</f>
        <v>0</v>
      </c>
      <c r="G44" s="566"/>
      <c r="H44" s="121">
        <f>IF(【12月】月集計表!$BE$61&gt;20000*SUM($C$5),20000*SUM($C$5),【12月】月集計表!$BE$61)</f>
        <v>0</v>
      </c>
      <c r="I44" s="566"/>
      <c r="J44" s="121">
        <f>IF(【1月】月集計表!$BE$61&gt;20000*SUM($C$5),20000*SUM($C$5),【1月】月集計表!$BE$61)</f>
        <v>0</v>
      </c>
      <c r="K44" s="564"/>
      <c r="L44" s="164"/>
      <c r="M44" s="566"/>
      <c r="N44" s="165">
        <f t="shared" si="1"/>
        <v>0</v>
      </c>
      <c r="O44" s="595"/>
      <c r="P44" s="254">
        <f>N44+R26</f>
        <v>0</v>
      </c>
      <c r="Q44" s="591"/>
      <c r="R44" s="592"/>
      <c r="S44" s="592"/>
      <c r="T44" s="593"/>
    </row>
    <row r="45" spans="1:20" ht="26.25" customHeight="1" thickBot="1">
      <c r="A45" s="623" t="s">
        <v>202</v>
      </c>
      <c r="B45" s="624"/>
      <c r="C45" s="566"/>
      <c r="D45" s="164"/>
      <c r="E45" s="566"/>
      <c r="F45" s="164"/>
      <c r="G45" s="566"/>
      <c r="H45" s="164"/>
      <c r="I45" s="566"/>
      <c r="J45" s="164"/>
      <c r="K45" s="564"/>
      <c r="L45" s="164"/>
      <c r="M45" s="566"/>
      <c r="N45" s="173"/>
      <c r="O45" s="595"/>
      <c r="P45" s="261"/>
      <c r="Q45" s="591"/>
      <c r="R45" s="592"/>
      <c r="S45" s="592"/>
      <c r="T45" s="593"/>
    </row>
    <row r="46" spans="1:20" ht="26.25" customHeight="1" thickBot="1">
      <c r="A46" s="492" t="s">
        <v>184</v>
      </c>
      <c r="B46" s="492"/>
      <c r="C46" s="568"/>
      <c r="D46" s="121">
        <f>SUM(D35:D44)</f>
        <v>0</v>
      </c>
      <c r="E46" s="568"/>
      <c r="F46" s="121">
        <f>SUM(F35:F44)</f>
        <v>0</v>
      </c>
      <c r="G46" s="568"/>
      <c r="H46" s="121">
        <f>SUM(H35:H44)</f>
        <v>0</v>
      </c>
      <c r="I46" s="568"/>
      <c r="J46" s="121">
        <f>SUM(J35:J44)</f>
        <v>0</v>
      </c>
      <c r="K46" s="565"/>
      <c r="L46" s="164"/>
      <c r="M46" s="568"/>
      <c r="N46" s="165">
        <f t="shared" si="1"/>
        <v>0</v>
      </c>
      <c r="O46" s="595"/>
      <c r="P46" s="255">
        <f>SUM(P35:P45)</f>
        <v>0</v>
      </c>
      <c r="Q46" s="591"/>
      <c r="R46" s="592"/>
      <c r="S46" s="592"/>
      <c r="T46" s="593"/>
    </row>
  </sheetData>
  <sheetProtection algorithmName="SHA-512" hashValue="MJ6dI8Id/++ZHs7F6p/gLWr5T/tWRfz2JdZlmw4ZL0it/HExEjh29Hw8sRa558zfNFP7ouKs7tY6vSz8VSTENg==" saltValue="adXzq5eUB0mSi4feebtW3Q==" spinCount="100000" sheet="1" objects="1" scenarios="1"/>
  <mergeCells count="81">
    <mergeCell ref="A12:B13"/>
    <mergeCell ref="A30:B31"/>
    <mergeCell ref="A43:B43"/>
    <mergeCell ref="A44:B44"/>
    <mergeCell ref="A39:B39"/>
    <mergeCell ref="A40:B40"/>
    <mergeCell ref="A41:B41"/>
    <mergeCell ref="A42:B42"/>
    <mergeCell ref="A20:B20"/>
    <mergeCell ref="A36:B36"/>
    <mergeCell ref="A37:B37"/>
    <mergeCell ref="A38:B38"/>
    <mergeCell ref="A21:B21"/>
    <mergeCell ref="A22:B22"/>
    <mergeCell ref="A23:B23"/>
    <mergeCell ref="A24:B24"/>
    <mergeCell ref="K36:K46"/>
    <mergeCell ref="M36:M46"/>
    <mergeCell ref="O36:O46"/>
    <mergeCell ref="Q45:T45"/>
    <mergeCell ref="M30:N30"/>
    <mergeCell ref="Q34:T34"/>
    <mergeCell ref="Q35:T35"/>
    <mergeCell ref="Q44:T44"/>
    <mergeCell ref="Q46:T46"/>
    <mergeCell ref="Q36:T36"/>
    <mergeCell ref="Q37:T37"/>
    <mergeCell ref="Q38:T38"/>
    <mergeCell ref="Q39:T39"/>
    <mergeCell ref="Q40:T40"/>
    <mergeCell ref="Q41:T41"/>
    <mergeCell ref="Q42:T42"/>
    <mergeCell ref="E36:E46"/>
    <mergeCell ref="G36:G46"/>
    <mergeCell ref="A45:B45"/>
    <mergeCell ref="I36:I46"/>
    <mergeCell ref="A46:B46"/>
    <mergeCell ref="A27:B27"/>
    <mergeCell ref="A32:A35"/>
    <mergeCell ref="A25:B25"/>
    <mergeCell ref="A26:B26"/>
    <mergeCell ref="C36:C46"/>
    <mergeCell ref="C30:D30"/>
    <mergeCell ref="Q43:T43"/>
    <mergeCell ref="S18:S28"/>
    <mergeCell ref="O30:P30"/>
    <mergeCell ref="Q30:T31"/>
    <mergeCell ref="Q32:T32"/>
    <mergeCell ref="Q33:T33"/>
    <mergeCell ref="E30:F30"/>
    <mergeCell ref="G30:H30"/>
    <mergeCell ref="I30:J30"/>
    <mergeCell ref="K30:L30"/>
    <mergeCell ref="Q12:R12"/>
    <mergeCell ref="K18:K28"/>
    <mergeCell ref="M18:M28"/>
    <mergeCell ref="O18:O28"/>
    <mergeCell ref="Q18:Q28"/>
    <mergeCell ref="S12:T12"/>
    <mergeCell ref="A14:A17"/>
    <mergeCell ref="C18:C28"/>
    <mergeCell ref="E18:E28"/>
    <mergeCell ref="G18:G28"/>
    <mergeCell ref="I18:I28"/>
    <mergeCell ref="C12:D12"/>
    <mergeCell ref="E12:F12"/>
    <mergeCell ref="G12:H12"/>
    <mergeCell ref="I12:J12"/>
    <mergeCell ref="K12:L12"/>
    <mergeCell ref="A28:B28"/>
    <mergeCell ref="M12:N12"/>
    <mergeCell ref="A18:B18"/>
    <mergeCell ref="A19:B19"/>
    <mergeCell ref="O12:P12"/>
    <mergeCell ref="A1:B1"/>
    <mergeCell ref="D2:P3"/>
    <mergeCell ref="T2:T3"/>
    <mergeCell ref="J5:L5"/>
    <mergeCell ref="M5:O5"/>
    <mergeCell ref="P5:Q5"/>
    <mergeCell ref="R5:T5"/>
  </mergeCells>
  <phoneticPr fontId="5"/>
  <conditionalFormatting sqref="C5 E10">
    <cfRule type="containsBlanks" dxfId="5" priority="3" stopIfTrue="1">
      <formula>LEN(TRIM(C5))=0</formula>
    </cfRule>
  </conditionalFormatting>
  <conditionalFormatting sqref="M5 R5">
    <cfRule type="expression" dxfId="4" priority="1" stopIfTrue="1">
      <formula>M5=""</formula>
    </cfRule>
  </conditionalFormatting>
  <conditionalFormatting sqref="Q32:T44 Q45 Q46:T46">
    <cfRule type="expression" dxfId="3" priority="2" stopIfTrue="1">
      <formula>Q32=""</formula>
    </cfRule>
  </conditionalFormatting>
  <printOptions horizontalCentered="1" verticalCentered="1"/>
  <pageMargins left="0" right="0" top="0.59055118110236227" bottom="0.19685039370078741" header="0" footer="0"/>
  <pageSetup paperSize="9" scale="51"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rgb="FFFFFF00"/>
    <pageSetUpPr fitToPage="1"/>
  </sheetPr>
  <dimension ref="A1:AH47"/>
  <sheetViews>
    <sheetView view="pageBreakPreview" topLeftCell="A21" zoomScale="55" zoomScaleNormal="25" zoomScaleSheetLayoutView="55" workbookViewId="0">
      <selection activeCell="Q33" sqref="Q33:T33"/>
    </sheetView>
  </sheetViews>
  <sheetFormatPr defaultColWidth="5.33203125" defaultRowHeight="15" customHeight="1"/>
  <cols>
    <col min="1" max="1" width="8.33203125" style="4" customWidth="1"/>
    <col min="2" max="2" width="24.6640625" style="4" customWidth="1"/>
    <col min="3" max="14" width="12.33203125" style="4" customWidth="1"/>
    <col min="15" max="16" width="13.6640625" style="4" customWidth="1"/>
    <col min="17" max="20" width="13.77734375" style="4" customWidth="1"/>
    <col min="21" max="33" width="5.33203125" style="4" customWidth="1"/>
    <col min="34" max="34" width="6.33203125" style="4" customWidth="1"/>
    <col min="35" max="256" width="5.33203125" style="4"/>
    <col min="257" max="257" width="8.33203125" style="4" customWidth="1"/>
    <col min="258" max="258" width="24.6640625" style="4" customWidth="1"/>
    <col min="259" max="270" width="12.33203125" style="4" customWidth="1"/>
    <col min="271" max="272" width="13.6640625" style="4" customWidth="1"/>
    <col min="273" max="276" width="13.77734375" style="4" customWidth="1"/>
    <col min="277" max="289" width="5.33203125" style="4" customWidth="1"/>
    <col min="290" max="290" width="6.33203125" style="4" customWidth="1"/>
    <col min="291" max="512" width="5.33203125" style="4"/>
    <col min="513" max="513" width="8.33203125" style="4" customWidth="1"/>
    <col min="514" max="514" width="24.6640625" style="4" customWidth="1"/>
    <col min="515" max="526" width="12.33203125" style="4" customWidth="1"/>
    <col min="527" max="528" width="13.6640625" style="4" customWidth="1"/>
    <col min="529" max="532" width="13.77734375" style="4" customWidth="1"/>
    <col min="533" max="545" width="5.33203125" style="4" customWidth="1"/>
    <col min="546" max="546" width="6.33203125" style="4" customWidth="1"/>
    <col min="547" max="768" width="5.33203125" style="4"/>
    <col min="769" max="769" width="8.33203125" style="4" customWidth="1"/>
    <col min="770" max="770" width="24.6640625" style="4" customWidth="1"/>
    <col min="771" max="782" width="12.33203125" style="4" customWidth="1"/>
    <col min="783" max="784" width="13.6640625" style="4" customWidth="1"/>
    <col min="785" max="788" width="13.77734375" style="4" customWidth="1"/>
    <col min="789" max="801" width="5.33203125" style="4" customWidth="1"/>
    <col min="802" max="802" width="6.33203125" style="4" customWidth="1"/>
    <col min="803" max="1024" width="5.33203125" style="4"/>
    <col min="1025" max="1025" width="8.33203125" style="4" customWidth="1"/>
    <col min="1026" max="1026" width="24.6640625" style="4" customWidth="1"/>
    <col min="1027" max="1038" width="12.33203125" style="4" customWidth="1"/>
    <col min="1039" max="1040" width="13.6640625" style="4" customWidth="1"/>
    <col min="1041" max="1044" width="13.77734375" style="4" customWidth="1"/>
    <col min="1045" max="1057" width="5.33203125" style="4" customWidth="1"/>
    <col min="1058" max="1058" width="6.33203125" style="4" customWidth="1"/>
    <col min="1059" max="1280" width="5.33203125" style="4"/>
    <col min="1281" max="1281" width="8.33203125" style="4" customWidth="1"/>
    <col min="1282" max="1282" width="24.6640625" style="4" customWidth="1"/>
    <col min="1283" max="1294" width="12.33203125" style="4" customWidth="1"/>
    <col min="1295" max="1296" width="13.6640625" style="4" customWidth="1"/>
    <col min="1297" max="1300" width="13.77734375" style="4" customWidth="1"/>
    <col min="1301" max="1313" width="5.33203125" style="4" customWidth="1"/>
    <col min="1314" max="1314" width="6.33203125" style="4" customWidth="1"/>
    <col min="1315" max="1536" width="5.33203125" style="4"/>
    <col min="1537" max="1537" width="8.33203125" style="4" customWidth="1"/>
    <col min="1538" max="1538" width="24.6640625" style="4" customWidth="1"/>
    <col min="1539" max="1550" width="12.33203125" style="4" customWidth="1"/>
    <col min="1551" max="1552" width="13.6640625" style="4" customWidth="1"/>
    <col min="1553" max="1556" width="13.77734375" style="4" customWidth="1"/>
    <col min="1557" max="1569" width="5.33203125" style="4" customWidth="1"/>
    <col min="1570" max="1570" width="6.33203125" style="4" customWidth="1"/>
    <col min="1571" max="1792" width="5.33203125" style="4"/>
    <col min="1793" max="1793" width="8.33203125" style="4" customWidth="1"/>
    <col min="1794" max="1794" width="24.6640625" style="4" customWidth="1"/>
    <col min="1795" max="1806" width="12.33203125" style="4" customWidth="1"/>
    <col min="1807" max="1808" width="13.6640625" style="4" customWidth="1"/>
    <col min="1809" max="1812" width="13.77734375" style="4" customWidth="1"/>
    <col min="1813" max="1825" width="5.33203125" style="4" customWidth="1"/>
    <col min="1826" max="1826" width="6.33203125" style="4" customWidth="1"/>
    <col min="1827" max="2048" width="5.33203125" style="4"/>
    <col min="2049" max="2049" width="8.33203125" style="4" customWidth="1"/>
    <col min="2050" max="2050" width="24.6640625" style="4" customWidth="1"/>
    <col min="2051" max="2062" width="12.33203125" style="4" customWidth="1"/>
    <col min="2063" max="2064" width="13.6640625" style="4" customWidth="1"/>
    <col min="2065" max="2068" width="13.77734375" style="4" customWidth="1"/>
    <col min="2069" max="2081" width="5.33203125" style="4" customWidth="1"/>
    <col min="2082" max="2082" width="6.33203125" style="4" customWidth="1"/>
    <col min="2083" max="2304" width="5.33203125" style="4"/>
    <col min="2305" max="2305" width="8.33203125" style="4" customWidth="1"/>
    <col min="2306" max="2306" width="24.6640625" style="4" customWidth="1"/>
    <col min="2307" max="2318" width="12.33203125" style="4" customWidth="1"/>
    <col min="2319" max="2320" width="13.6640625" style="4" customWidth="1"/>
    <col min="2321" max="2324" width="13.77734375" style="4" customWidth="1"/>
    <col min="2325" max="2337" width="5.33203125" style="4" customWidth="1"/>
    <col min="2338" max="2338" width="6.33203125" style="4" customWidth="1"/>
    <col min="2339" max="2560" width="5.33203125" style="4"/>
    <col min="2561" max="2561" width="8.33203125" style="4" customWidth="1"/>
    <col min="2562" max="2562" width="24.6640625" style="4" customWidth="1"/>
    <col min="2563" max="2574" width="12.33203125" style="4" customWidth="1"/>
    <col min="2575" max="2576" width="13.6640625" style="4" customWidth="1"/>
    <col min="2577" max="2580" width="13.77734375" style="4" customWidth="1"/>
    <col min="2581" max="2593" width="5.33203125" style="4" customWidth="1"/>
    <col min="2594" max="2594" width="6.33203125" style="4" customWidth="1"/>
    <col min="2595" max="2816" width="5.33203125" style="4"/>
    <col min="2817" max="2817" width="8.33203125" style="4" customWidth="1"/>
    <col min="2818" max="2818" width="24.6640625" style="4" customWidth="1"/>
    <col min="2819" max="2830" width="12.33203125" style="4" customWidth="1"/>
    <col min="2831" max="2832" width="13.6640625" style="4" customWidth="1"/>
    <col min="2833" max="2836" width="13.77734375" style="4" customWidth="1"/>
    <col min="2837" max="2849" width="5.33203125" style="4" customWidth="1"/>
    <col min="2850" max="2850" width="6.33203125" style="4" customWidth="1"/>
    <col min="2851" max="3072" width="5.33203125" style="4"/>
    <col min="3073" max="3073" width="8.33203125" style="4" customWidth="1"/>
    <col min="3074" max="3074" width="24.6640625" style="4" customWidth="1"/>
    <col min="3075" max="3086" width="12.33203125" style="4" customWidth="1"/>
    <col min="3087" max="3088" width="13.6640625" style="4" customWidth="1"/>
    <col min="3089" max="3092" width="13.77734375" style="4" customWidth="1"/>
    <col min="3093" max="3105" width="5.33203125" style="4" customWidth="1"/>
    <col min="3106" max="3106" width="6.33203125" style="4" customWidth="1"/>
    <col min="3107" max="3328" width="5.33203125" style="4"/>
    <col min="3329" max="3329" width="8.33203125" style="4" customWidth="1"/>
    <col min="3330" max="3330" width="24.6640625" style="4" customWidth="1"/>
    <col min="3331" max="3342" width="12.33203125" style="4" customWidth="1"/>
    <col min="3343" max="3344" width="13.6640625" style="4" customWidth="1"/>
    <col min="3345" max="3348" width="13.77734375" style="4" customWidth="1"/>
    <col min="3349" max="3361" width="5.33203125" style="4" customWidth="1"/>
    <col min="3362" max="3362" width="6.33203125" style="4" customWidth="1"/>
    <col min="3363" max="3584" width="5.33203125" style="4"/>
    <col min="3585" max="3585" width="8.33203125" style="4" customWidth="1"/>
    <col min="3586" max="3586" width="24.6640625" style="4" customWidth="1"/>
    <col min="3587" max="3598" width="12.33203125" style="4" customWidth="1"/>
    <col min="3599" max="3600" width="13.6640625" style="4" customWidth="1"/>
    <col min="3601" max="3604" width="13.77734375" style="4" customWidth="1"/>
    <col min="3605" max="3617" width="5.33203125" style="4" customWidth="1"/>
    <col min="3618" max="3618" width="6.33203125" style="4" customWidth="1"/>
    <col min="3619" max="3840" width="5.33203125" style="4"/>
    <col min="3841" max="3841" width="8.33203125" style="4" customWidth="1"/>
    <col min="3842" max="3842" width="24.6640625" style="4" customWidth="1"/>
    <col min="3843" max="3854" width="12.33203125" style="4" customWidth="1"/>
    <col min="3855" max="3856" width="13.6640625" style="4" customWidth="1"/>
    <col min="3857" max="3860" width="13.77734375" style="4" customWidth="1"/>
    <col min="3861" max="3873" width="5.33203125" style="4" customWidth="1"/>
    <col min="3874" max="3874" width="6.33203125" style="4" customWidth="1"/>
    <col min="3875" max="4096" width="5.33203125" style="4"/>
    <col min="4097" max="4097" width="8.33203125" style="4" customWidth="1"/>
    <col min="4098" max="4098" width="24.6640625" style="4" customWidth="1"/>
    <col min="4099" max="4110" width="12.33203125" style="4" customWidth="1"/>
    <col min="4111" max="4112" width="13.6640625" style="4" customWidth="1"/>
    <col min="4113" max="4116" width="13.77734375" style="4" customWidth="1"/>
    <col min="4117" max="4129" width="5.33203125" style="4" customWidth="1"/>
    <col min="4130" max="4130" width="6.33203125" style="4" customWidth="1"/>
    <col min="4131" max="4352" width="5.33203125" style="4"/>
    <col min="4353" max="4353" width="8.33203125" style="4" customWidth="1"/>
    <col min="4354" max="4354" width="24.6640625" style="4" customWidth="1"/>
    <col min="4355" max="4366" width="12.33203125" style="4" customWidth="1"/>
    <col min="4367" max="4368" width="13.6640625" style="4" customWidth="1"/>
    <col min="4369" max="4372" width="13.77734375" style="4" customWidth="1"/>
    <col min="4373" max="4385" width="5.33203125" style="4" customWidth="1"/>
    <col min="4386" max="4386" width="6.33203125" style="4" customWidth="1"/>
    <col min="4387" max="4608" width="5.33203125" style="4"/>
    <col min="4609" max="4609" width="8.33203125" style="4" customWidth="1"/>
    <col min="4610" max="4610" width="24.6640625" style="4" customWidth="1"/>
    <col min="4611" max="4622" width="12.33203125" style="4" customWidth="1"/>
    <col min="4623" max="4624" width="13.6640625" style="4" customWidth="1"/>
    <col min="4625" max="4628" width="13.77734375" style="4" customWidth="1"/>
    <col min="4629" max="4641" width="5.33203125" style="4" customWidth="1"/>
    <col min="4642" max="4642" width="6.33203125" style="4" customWidth="1"/>
    <col min="4643" max="4864" width="5.33203125" style="4"/>
    <col min="4865" max="4865" width="8.33203125" style="4" customWidth="1"/>
    <col min="4866" max="4866" width="24.6640625" style="4" customWidth="1"/>
    <col min="4867" max="4878" width="12.33203125" style="4" customWidth="1"/>
    <col min="4879" max="4880" width="13.6640625" style="4" customWidth="1"/>
    <col min="4881" max="4884" width="13.77734375" style="4" customWidth="1"/>
    <col min="4885" max="4897" width="5.33203125" style="4" customWidth="1"/>
    <col min="4898" max="4898" width="6.33203125" style="4" customWidth="1"/>
    <col min="4899" max="5120" width="5.33203125" style="4"/>
    <col min="5121" max="5121" width="8.33203125" style="4" customWidth="1"/>
    <col min="5122" max="5122" width="24.6640625" style="4" customWidth="1"/>
    <col min="5123" max="5134" width="12.33203125" style="4" customWidth="1"/>
    <col min="5135" max="5136" width="13.6640625" style="4" customWidth="1"/>
    <col min="5137" max="5140" width="13.77734375" style="4" customWidth="1"/>
    <col min="5141" max="5153" width="5.33203125" style="4" customWidth="1"/>
    <col min="5154" max="5154" width="6.33203125" style="4" customWidth="1"/>
    <col min="5155" max="5376" width="5.33203125" style="4"/>
    <col min="5377" max="5377" width="8.33203125" style="4" customWidth="1"/>
    <col min="5378" max="5378" width="24.6640625" style="4" customWidth="1"/>
    <col min="5379" max="5390" width="12.33203125" style="4" customWidth="1"/>
    <col min="5391" max="5392" width="13.6640625" style="4" customWidth="1"/>
    <col min="5393" max="5396" width="13.77734375" style="4" customWidth="1"/>
    <col min="5397" max="5409" width="5.33203125" style="4" customWidth="1"/>
    <col min="5410" max="5410" width="6.33203125" style="4" customWidth="1"/>
    <col min="5411" max="5632" width="5.33203125" style="4"/>
    <col min="5633" max="5633" width="8.33203125" style="4" customWidth="1"/>
    <col min="5634" max="5634" width="24.6640625" style="4" customWidth="1"/>
    <col min="5635" max="5646" width="12.33203125" style="4" customWidth="1"/>
    <col min="5647" max="5648" width="13.6640625" style="4" customWidth="1"/>
    <col min="5649" max="5652" width="13.77734375" style="4" customWidth="1"/>
    <col min="5653" max="5665" width="5.33203125" style="4" customWidth="1"/>
    <col min="5666" max="5666" width="6.33203125" style="4" customWidth="1"/>
    <col min="5667" max="5888" width="5.33203125" style="4"/>
    <col min="5889" max="5889" width="8.33203125" style="4" customWidth="1"/>
    <col min="5890" max="5890" width="24.6640625" style="4" customWidth="1"/>
    <col min="5891" max="5902" width="12.33203125" style="4" customWidth="1"/>
    <col min="5903" max="5904" width="13.6640625" style="4" customWidth="1"/>
    <col min="5905" max="5908" width="13.77734375" style="4" customWidth="1"/>
    <col min="5909" max="5921" width="5.33203125" style="4" customWidth="1"/>
    <col min="5922" max="5922" width="6.33203125" style="4" customWidth="1"/>
    <col min="5923" max="6144" width="5.33203125" style="4"/>
    <col min="6145" max="6145" width="8.33203125" style="4" customWidth="1"/>
    <col min="6146" max="6146" width="24.6640625" style="4" customWidth="1"/>
    <col min="6147" max="6158" width="12.33203125" style="4" customWidth="1"/>
    <col min="6159" max="6160" width="13.6640625" style="4" customWidth="1"/>
    <col min="6161" max="6164" width="13.77734375" style="4" customWidth="1"/>
    <col min="6165" max="6177" width="5.33203125" style="4" customWidth="1"/>
    <col min="6178" max="6178" width="6.33203125" style="4" customWidth="1"/>
    <col min="6179" max="6400" width="5.33203125" style="4"/>
    <col min="6401" max="6401" width="8.33203125" style="4" customWidth="1"/>
    <col min="6402" max="6402" width="24.6640625" style="4" customWidth="1"/>
    <col min="6403" max="6414" width="12.33203125" style="4" customWidth="1"/>
    <col min="6415" max="6416" width="13.6640625" style="4" customWidth="1"/>
    <col min="6417" max="6420" width="13.77734375" style="4" customWidth="1"/>
    <col min="6421" max="6433" width="5.33203125" style="4" customWidth="1"/>
    <col min="6434" max="6434" width="6.33203125" style="4" customWidth="1"/>
    <col min="6435" max="6656" width="5.33203125" style="4"/>
    <col min="6657" max="6657" width="8.33203125" style="4" customWidth="1"/>
    <col min="6658" max="6658" width="24.6640625" style="4" customWidth="1"/>
    <col min="6659" max="6670" width="12.33203125" style="4" customWidth="1"/>
    <col min="6671" max="6672" width="13.6640625" style="4" customWidth="1"/>
    <col min="6673" max="6676" width="13.77734375" style="4" customWidth="1"/>
    <col min="6677" max="6689" width="5.33203125" style="4" customWidth="1"/>
    <col min="6690" max="6690" width="6.33203125" style="4" customWidth="1"/>
    <col min="6691" max="6912" width="5.33203125" style="4"/>
    <col min="6913" max="6913" width="8.33203125" style="4" customWidth="1"/>
    <col min="6914" max="6914" width="24.6640625" style="4" customWidth="1"/>
    <col min="6915" max="6926" width="12.33203125" style="4" customWidth="1"/>
    <col min="6927" max="6928" width="13.6640625" style="4" customWidth="1"/>
    <col min="6929" max="6932" width="13.77734375" style="4" customWidth="1"/>
    <col min="6933" max="6945" width="5.33203125" style="4" customWidth="1"/>
    <col min="6946" max="6946" width="6.33203125" style="4" customWidth="1"/>
    <col min="6947" max="7168" width="5.33203125" style="4"/>
    <col min="7169" max="7169" width="8.33203125" style="4" customWidth="1"/>
    <col min="7170" max="7170" width="24.6640625" style="4" customWidth="1"/>
    <col min="7171" max="7182" width="12.33203125" style="4" customWidth="1"/>
    <col min="7183" max="7184" width="13.6640625" style="4" customWidth="1"/>
    <col min="7185" max="7188" width="13.77734375" style="4" customWidth="1"/>
    <col min="7189" max="7201" width="5.33203125" style="4" customWidth="1"/>
    <col min="7202" max="7202" width="6.33203125" style="4" customWidth="1"/>
    <col min="7203" max="7424" width="5.33203125" style="4"/>
    <col min="7425" max="7425" width="8.33203125" style="4" customWidth="1"/>
    <col min="7426" max="7426" width="24.6640625" style="4" customWidth="1"/>
    <col min="7427" max="7438" width="12.33203125" style="4" customWidth="1"/>
    <col min="7439" max="7440" width="13.6640625" style="4" customWidth="1"/>
    <col min="7441" max="7444" width="13.77734375" style="4" customWidth="1"/>
    <col min="7445" max="7457" width="5.33203125" style="4" customWidth="1"/>
    <col min="7458" max="7458" width="6.33203125" style="4" customWidth="1"/>
    <col min="7459" max="7680" width="5.33203125" style="4"/>
    <col min="7681" max="7681" width="8.33203125" style="4" customWidth="1"/>
    <col min="7682" max="7682" width="24.6640625" style="4" customWidth="1"/>
    <col min="7683" max="7694" width="12.33203125" style="4" customWidth="1"/>
    <col min="7695" max="7696" width="13.6640625" style="4" customWidth="1"/>
    <col min="7697" max="7700" width="13.77734375" style="4" customWidth="1"/>
    <col min="7701" max="7713" width="5.33203125" style="4" customWidth="1"/>
    <col min="7714" max="7714" width="6.33203125" style="4" customWidth="1"/>
    <col min="7715" max="7936" width="5.33203125" style="4"/>
    <col min="7937" max="7937" width="8.33203125" style="4" customWidth="1"/>
    <col min="7938" max="7938" width="24.6640625" style="4" customWidth="1"/>
    <col min="7939" max="7950" width="12.33203125" style="4" customWidth="1"/>
    <col min="7951" max="7952" width="13.6640625" style="4" customWidth="1"/>
    <col min="7953" max="7956" width="13.77734375" style="4" customWidth="1"/>
    <col min="7957" max="7969" width="5.33203125" style="4" customWidth="1"/>
    <col min="7970" max="7970" width="6.33203125" style="4" customWidth="1"/>
    <col min="7971" max="8192" width="5.33203125" style="4"/>
    <col min="8193" max="8193" width="8.33203125" style="4" customWidth="1"/>
    <col min="8194" max="8194" width="24.6640625" style="4" customWidth="1"/>
    <col min="8195" max="8206" width="12.33203125" style="4" customWidth="1"/>
    <col min="8207" max="8208" width="13.6640625" style="4" customWidth="1"/>
    <col min="8209" max="8212" width="13.77734375" style="4" customWidth="1"/>
    <col min="8213" max="8225" width="5.33203125" style="4" customWidth="1"/>
    <col min="8226" max="8226" width="6.33203125" style="4" customWidth="1"/>
    <col min="8227" max="8448" width="5.33203125" style="4"/>
    <col min="8449" max="8449" width="8.33203125" style="4" customWidth="1"/>
    <col min="8450" max="8450" width="24.6640625" style="4" customWidth="1"/>
    <col min="8451" max="8462" width="12.33203125" style="4" customWidth="1"/>
    <col min="8463" max="8464" width="13.6640625" style="4" customWidth="1"/>
    <col min="8465" max="8468" width="13.77734375" style="4" customWidth="1"/>
    <col min="8469" max="8481" width="5.33203125" style="4" customWidth="1"/>
    <col min="8482" max="8482" width="6.33203125" style="4" customWidth="1"/>
    <col min="8483" max="8704" width="5.33203125" style="4"/>
    <col min="8705" max="8705" width="8.33203125" style="4" customWidth="1"/>
    <col min="8706" max="8706" width="24.6640625" style="4" customWidth="1"/>
    <col min="8707" max="8718" width="12.33203125" style="4" customWidth="1"/>
    <col min="8719" max="8720" width="13.6640625" style="4" customWidth="1"/>
    <col min="8721" max="8724" width="13.77734375" style="4" customWidth="1"/>
    <col min="8725" max="8737" width="5.33203125" style="4" customWidth="1"/>
    <col min="8738" max="8738" width="6.33203125" style="4" customWidth="1"/>
    <col min="8739" max="8960" width="5.33203125" style="4"/>
    <col min="8961" max="8961" width="8.33203125" style="4" customWidth="1"/>
    <col min="8962" max="8962" width="24.6640625" style="4" customWidth="1"/>
    <col min="8963" max="8974" width="12.33203125" style="4" customWidth="1"/>
    <col min="8975" max="8976" width="13.6640625" style="4" customWidth="1"/>
    <col min="8977" max="8980" width="13.77734375" style="4" customWidth="1"/>
    <col min="8981" max="8993" width="5.33203125" style="4" customWidth="1"/>
    <col min="8994" max="8994" width="6.33203125" style="4" customWidth="1"/>
    <col min="8995" max="9216" width="5.33203125" style="4"/>
    <col min="9217" max="9217" width="8.33203125" style="4" customWidth="1"/>
    <col min="9218" max="9218" width="24.6640625" style="4" customWidth="1"/>
    <col min="9219" max="9230" width="12.33203125" style="4" customWidth="1"/>
    <col min="9231" max="9232" width="13.6640625" style="4" customWidth="1"/>
    <col min="9233" max="9236" width="13.77734375" style="4" customWidth="1"/>
    <col min="9237" max="9249" width="5.33203125" style="4" customWidth="1"/>
    <col min="9250" max="9250" width="6.33203125" style="4" customWidth="1"/>
    <col min="9251" max="9472" width="5.33203125" style="4"/>
    <col min="9473" max="9473" width="8.33203125" style="4" customWidth="1"/>
    <col min="9474" max="9474" width="24.6640625" style="4" customWidth="1"/>
    <col min="9475" max="9486" width="12.33203125" style="4" customWidth="1"/>
    <col min="9487" max="9488" width="13.6640625" style="4" customWidth="1"/>
    <col min="9489" max="9492" width="13.77734375" style="4" customWidth="1"/>
    <col min="9493" max="9505" width="5.33203125" style="4" customWidth="1"/>
    <col min="9506" max="9506" width="6.33203125" style="4" customWidth="1"/>
    <col min="9507" max="9728" width="5.33203125" style="4"/>
    <col min="9729" max="9729" width="8.33203125" style="4" customWidth="1"/>
    <col min="9730" max="9730" width="24.6640625" style="4" customWidth="1"/>
    <col min="9731" max="9742" width="12.33203125" style="4" customWidth="1"/>
    <col min="9743" max="9744" width="13.6640625" style="4" customWidth="1"/>
    <col min="9745" max="9748" width="13.77734375" style="4" customWidth="1"/>
    <col min="9749" max="9761" width="5.33203125" style="4" customWidth="1"/>
    <col min="9762" max="9762" width="6.33203125" style="4" customWidth="1"/>
    <col min="9763" max="9984" width="5.33203125" style="4"/>
    <col min="9985" max="9985" width="8.33203125" style="4" customWidth="1"/>
    <col min="9986" max="9986" width="24.6640625" style="4" customWidth="1"/>
    <col min="9987" max="9998" width="12.33203125" style="4" customWidth="1"/>
    <col min="9999" max="10000" width="13.6640625" style="4" customWidth="1"/>
    <col min="10001" max="10004" width="13.77734375" style="4" customWidth="1"/>
    <col min="10005" max="10017" width="5.33203125" style="4" customWidth="1"/>
    <col min="10018" max="10018" width="6.33203125" style="4" customWidth="1"/>
    <col min="10019" max="10240" width="5.33203125" style="4"/>
    <col min="10241" max="10241" width="8.33203125" style="4" customWidth="1"/>
    <col min="10242" max="10242" width="24.6640625" style="4" customWidth="1"/>
    <col min="10243" max="10254" width="12.33203125" style="4" customWidth="1"/>
    <col min="10255" max="10256" width="13.6640625" style="4" customWidth="1"/>
    <col min="10257" max="10260" width="13.77734375" style="4" customWidth="1"/>
    <col min="10261" max="10273" width="5.33203125" style="4" customWidth="1"/>
    <col min="10274" max="10274" width="6.33203125" style="4" customWidth="1"/>
    <col min="10275" max="10496" width="5.33203125" style="4"/>
    <col min="10497" max="10497" width="8.33203125" style="4" customWidth="1"/>
    <col min="10498" max="10498" width="24.6640625" style="4" customWidth="1"/>
    <col min="10499" max="10510" width="12.33203125" style="4" customWidth="1"/>
    <col min="10511" max="10512" width="13.6640625" style="4" customWidth="1"/>
    <col min="10513" max="10516" width="13.77734375" style="4" customWidth="1"/>
    <col min="10517" max="10529" width="5.33203125" style="4" customWidth="1"/>
    <col min="10530" max="10530" width="6.33203125" style="4" customWidth="1"/>
    <col min="10531" max="10752" width="5.33203125" style="4"/>
    <col min="10753" max="10753" width="8.33203125" style="4" customWidth="1"/>
    <col min="10754" max="10754" width="24.6640625" style="4" customWidth="1"/>
    <col min="10755" max="10766" width="12.33203125" style="4" customWidth="1"/>
    <col min="10767" max="10768" width="13.6640625" style="4" customWidth="1"/>
    <col min="10769" max="10772" width="13.77734375" style="4" customWidth="1"/>
    <col min="10773" max="10785" width="5.33203125" style="4" customWidth="1"/>
    <col min="10786" max="10786" width="6.33203125" style="4" customWidth="1"/>
    <col min="10787" max="11008" width="5.33203125" style="4"/>
    <col min="11009" max="11009" width="8.33203125" style="4" customWidth="1"/>
    <col min="11010" max="11010" width="24.6640625" style="4" customWidth="1"/>
    <col min="11011" max="11022" width="12.33203125" style="4" customWidth="1"/>
    <col min="11023" max="11024" width="13.6640625" style="4" customWidth="1"/>
    <col min="11025" max="11028" width="13.77734375" style="4" customWidth="1"/>
    <col min="11029" max="11041" width="5.33203125" style="4" customWidth="1"/>
    <col min="11042" max="11042" width="6.33203125" style="4" customWidth="1"/>
    <col min="11043" max="11264" width="5.33203125" style="4"/>
    <col min="11265" max="11265" width="8.33203125" style="4" customWidth="1"/>
    <col min="11266" max="11266" width="24.6640625" style="4" customWidth="1"/>
    <col min="11267" max="11278" width="12.33203125" style="4" customWidth="1"/>
    <col min="11279" max="11280" width="13.6640625" style="4" customWidth="1"/>
    <col min="11281" max="11284" width="13.77734375" style="4" customWidth="1"/>
    <col min="11285" max="11297" width="5.33203125" style="4" customWidth="1"/>
    <col min="11298" max="11298" width="6.33203125" style="4" customWidth="1"/>
    <col min="11299" max="11520" width="5.33203125" style="4"/>
    <col min="11521" max="11521" width="8.33203125" style="4" customWidth="1"/>
    <col min="11522" max="11522" width="24.6640625" style="4" customWidth="1"/>
    <col min="11523" max="11534" width="12.33203125" style="4" customWidth="1"/>
    <col min="11535" max="11536" width="13.6640625" style="4" customWidth="1"/>
    <col min="11537" max="11540" width="13.77734375" style="4" customWidth="1"/>
    <col min="11541" max="11553" width="5.33203125" style="4" customWidth="1"/>
    <col min="11554" max="11554" width="6.33203125" style="4" customWidth="1"/>
    <col min="11555" max="11776" width="5.33203125" style="4"/>
    <col min="11777" max="11777" width="8.33203125" style="4" customWidth="1"/>
    <col min="11778" max="11778" width="24.6640625" style="4" customWidth="1"/>
    <col min="11779" max="11790" width="12.33203125" style="4" customWidth="1"/>
    <col min="11791" max="11792" width="13.6640625" style="4" customWidth="1"/>
    <col min="11793" max="11796" width="13.77734375" style="4" customWidth="1"/>
    <col min="11797" max="11809" width="5.33203125" style="4" customWidth="1"/>
    <col min="11810" max="11810" width="6.33203125" style="4" customWidth="1"/>
    <col min="11811" max="12032" width="5.33203125" style="4"/>
    <col min="12033" max="12033" width="8.33203125" style="4" customWidth="1"/>
    <col min="12034" max="12034" width="24.6640625" style="4" customWidth="1"/>
    <col min="12035" max="12046" width="12.33203125" style="4" customWidth="1"/>
    <col min="12047" max="12048" width="13.6640625" style="4" customWidth="1"/>
    <col min="12049" max="12052" width="13.77734375" style="4" customWidth="1"/>
    <col min="12053" max="12065" width="5.33203125" style="4" customWidth="1"/>
    <col min="12066" max="12066" width="6.33203125" style="4" customWidth="1"/>
    <col min="12067" max="12288" width="5.33203125" style="4"/>
    <col min="12289" max="12289" width="8.33203125" style="4" customWidth="1"/>
    <col min="12290" max="12290" width="24.6640625" style="4" customWidth="1"/>
    <col min="12291" max="12302" width="12.33203125" style="4" customWidth="1"/>
    <col min="12303" max="12304" width="13.6640625" style="4" customWidth="1"/>
    <col min="12305" max="12308" width="13.77734375" style="4" customWidth="1"/>
    <col min="12309" max="12321" width="5.33203125" style="4" customWidth="1"/>
    <col min="12322" max="12322" width="6.33203125" style="4" customWidth="1"/>
    <col min="12323" max="12544" width="5.33203125" style="4"/>
    <col min="12545" max="12545" width="8.33203125" style="4" customWidth="1"/>
    <col min="12546" max="12546" width="24.6640625" style="4" customWidth="1"/>
    <col min="12547" max="12558" width="12.33203125" style="4" customWidth="1"/>
    <col min="12559" max="12560" width="13.6640625" style="4" customWidth="1"/>
    <col min="12561" max="12564" width="13.77734375" style="4" customWidth="1"/>
    <col min="12565" max="12577" width="5.33203125" style="4" customWidth="1"/>
    <col min="12578" max="12578" width="6.33203125" style="4" customWidth="1"/>
    <col min="12579" max="12800" width="5.33203125" style="4"/>
    <col min="12801" max="12801" width="8.33203125" style="4" customWidth="1"/>
    <col min="12802" max="12802" width="24.6640625" style="4" customWidth="1"/>
    <col min="12803" max="12814" width="12.33203125" style="4" customWidth="1"/>
    <col min="12815" max="12816" width="13.6640625" style="4" customWidth="1"/>
    <col min="12817" max="12820" width="13.77734375" style="4" customWidth="1"/>
    <col min="12821" max="12833" width="5.33203125" style="4" customWidth="1"/>
    <col min="12834" max="12834" width="6.33203125" style="4" customWidth="1"/>
    <col min="12835" max="13056" width="5.33203125" style="4"/>
    <col min="13057" max="13057" width="8.33203125" style="4" customWidth="1"/>
    <col min="13058" max="13058" width="24.6640625" style="4" customWidth="1"/>
    <col min="13059" max="13070" width="12.33203125" style="4" customWidth="1"/>
    <col min="13071" max="13072" width="13.6640625" style="4" customWidth="1"/>
    <col min="13073" max="13076" width="13.77734375" style="4" customWidth="1"/>
    <col min="13077" max="13089" width="5.33203125" style="4" customWidth="1"/>
    <col min="13090" max="13090" width="6.33203125" style="4" customWidth="1"/>
    <col min="13091" max="13312" width="5.33203125" style="4"/>
    <col min="13313" max="13313" width="8.33203125" style="4" customWidth="1"/>
    <col min="13314" max="13314" width="24.6640625" style="4" customWidth="1"/>
    <col min="13315" max="13326" width="12.33203125" style="4" customWidth="1"/>
    <col min="13327" max="13328" width="13.6640625" style="4" customWidth="1"/>
    <col min="13329" max="13332" width="13.77734375" style="4" customWidth="1"/>
    <col min="13333" max="13345" width="5.33203125" style="4" customWidth="1"/>
    <col min="13346" max="13346" width="6.33203125" style="4" customWidth="1"/>
    <col min="13347" max="13568" width="5.33203125" style="4"/>
    <col min="13569" max="13569" width="8.33203125" style="4" customWidth="1"/>
    <col min="13570" max="13570" width="24.6640625" style="4" customWidth="1"/>
    <col min="13571" max="13582" width="12.33203125" style="4" customWidth="1"/>
    <col min="13583" max="13584" width="13.6640625" style="4" customWidth="1"/>
    <col min="13585" max="13588" width="13.77734375" style="4" customWidth="1"/>
    <col min="13589" max="13601" width="5.33203125" style="4" customWidth="1"/>
    <col min="13602" max="13602" width="6.33203125" style="4" customWidth="1"/>
    <col min="13603" max="13824" width="5.33203125" style="4"/>
    <col min="13825" max="13825" width="8.33203125" style="4" customWidth="1"/>
    <col min="13826" max="13826" width="24.6640625" style="4" customWidth="1"/>
    <col min="13827" max="13838" width="12.33203125" style="4" customWidth="1"/>
    <col min="13839" max="13840" width="13.6640625" style="4" customWidth="1"/>
    <col min="13841" max="13844" width="13.77734375" style="4" customWidth="1"/>
    <col min="13845" max="13857" width="5.33203125" style="4" customWidth="1"/>
    <col min="13858" max="13858" width="6.33203125" style="4" customWidth="1"/>
    <col min="13859" max="14080" width="5.33203125" style="4"/>
    <col min="14081" max="14081" width="8.33203125" style="4" customWidth="1"/>
    <col min="14082" max="14082" width="24.6640625" style="4" customWidth="1"/>
    <col min="14083" max="14094" width="12.33203125" style="4" customWidth="1"/>
    <col min="14095" max="14096" width="13.6640625" style="4" customWidth="1"/>
    <col min="14097" max="14100" width="13.77734375" style="4" customWidth="1"/>
    <col min="14101" max="14113" width="5.33203125" style="4" customWidth="1"/>
    <col min="14114" max="14114" width="6.33203125" style="4" customWidth="1"/>
    <col min="14115" max="14336" width="5.33203125" style="4"/>
    <col min="14337" max="14337" width="8.33203125" style="4" customWidth="1"/>
    <col min="14338" max="14338" width="24.6640625" style="4" customWidth="1"/>
    <col min="14339" max="14350" width="12.33203125" style="4" customWidth="1"/>
    <col min="14351" max="14352" width="13.6640625" style="4" customWidth="1"/>
    <col min="14353" max="14356" width="13.77734375" style="4" customWidth="1"/>
    <col min="14357" max="14369" width="5.33203125" style="4" customWidth="1"/>
    <col min="14370" max="14370" width="6.33203125" style="4" customWidth="1"/>
    <col min="14371" max="14592" width="5.33203125" style="4"/>
    <col min="14593" max="14593" width="8.33203125" style="4" customWidth="1"/>
    <col min="14594" max="14594" width="24.6640625" style="4" customWidth="1"/>
    <col min="14595" max="14606" width="12.33203125" style="4" customWidth="1"/>
    <col min="14607" max="14608" width="13.6640625" style="4" customWidth="1"/>
    <col min="14609" max="14612" width="13.77734375" style="4" customWidth="1"/>
    <col min="14613" max="14625" width="5.33203125" style="4" customWidth="1"/>
    <col min="14626" max="14626" width="6.33203125" style="4" customWidth="1"/>
    <col min="14627" max="14848" width="5.33203125" style="4"/>
    <col min="14849" max="14849" width="8.33203125" style="4" customWidth="1"/>
    <col min="14850" max="14850" width="24.6640625" style="4" customWidth="1"/>
    <col min="14851" max="14862" width="12.33203125" style="4" customWidth="1"/>
    <col min="14863" max="14864" width="13.6640625" style="4" customWidth="1"/>
    <col min="14865" max="14868" width="13.77734375" style="4" customWidth="1"/>
    <col min="14869" max="14881" width="5.33203125" style="4" customWidth="1"/>
    <col min="14882" max="14882" width="6.33203125" style="4" customWidth="1"/>
    <col min="14883" max="15104" width="5.33203125" style="4"/>
    <col min="15105" max="15105" width="8.33203125" style="4" customWidth="1"/>
    <col min="15106" max="15106" width="24.6640625" style="4" customWidth="1"/>
    <col min="15107" max="15118" width="12.33203125" style="4" customWidth="1"/>
    <col min="15119" max="15120" width="13.6640625" style="4" customWidth="1"/>
    <col min="15121" max="15124" width="13.77734375" style="4" customWidth="1"/>
    <col min="15125" max="15137" width="5.33203125" style="4" customWidth="1"/>
    <col min="15138" max="15138" width="6.33203125" style="4" customWidth="1"/>
    <col min="15139" max="15360" width="5.33203125" style="4"/>
    <col min="15361" max="15361" width="8.33203125" style="4" customWidth="1"/>
    <col min="15362" max="15362" width="24.6640625" style="4" customWidth="1"/>
    <col min="15363" max="15374" width="12.33203125" style="4" customWidth="1"/>
    <col min="15375" max="15376" width="13.6640625" style="4" customWidth="1"/>
    <col min="15377" max="15380" width="13.77734375" style="4" customWidth="1"/>
    <col min="15381" max="15393" width="5.33203125" style="4" customWidth="1"/>
    <col min="15394" max="15394" width="6.33203125" style="4" customWidth="1"/>
    <col min="15395" max="15616" width="5.33203125" style="4"/>
    <col min="15617" max="15617" width="8.33203125" style="4" customWidth="1"/>
    <col min="15618" max="15618" width="24.6640625" style="4" customWidth="1"/>
    <col min="15619" max="15630" width="12.33203125" style="4" customWidth="1"/>
    <col min="15631" max="15632" width="13.6640625" style="4" customWidth="1"/>
    <col min="15633" max="15636" width="13.77734375" style="4" customWidth="1"/>
    <col min="15637" max="15649" width="5.33203125" style="4" customWidth="1"/>
    <col min="15650" max="15650" width="6.33203125" style="4" customWidth="1"/>
    <col min="15651" max="15872" width="5.33203125" style="4"/>
    <col min="15873" max="15873" width="8.33203125" style="4" customWidth="1"/>
    <col min="15874" max="15874" width="24.6640625" style="4" customWidth="1"/>
    <col min="15875" max="15886" width="12.33203125" style="4" customWidth="1"/>
    <col min="15887" max="15888" width="13.6640625" style="4" customWidth="1"/>
    <col min="15889" max="15892" width="13.77734375" style="4" customWidth="1"/>
    <col min="15893" max="15905" width="5.33203125" style="4" customWidth="1"/>
    <col min="15906" max="15906" width="6.33203125" style="4" customWidth="1"/>
    <col min="15907" max="16128" width="5.33203125" style="4"/>
    <col min="16129" max="16129" width="8.33203125" style="4" customWidth="1"/>
    <col min="16130" max="16130" width="24.6640625" style="4" customWidth="1"/>
    <col min="16131" max="16142" width="12.33203125" style="4" customWidth="1"/>
    <col min="16143" max="16144" width="13.6640625" style="4" customWidth="1"/>
    <col min="16145" max="16148" width="13.77734375" style="4" customWidth="1"/>
    <col min="16149" max="16161" width="5.33203125" style="4" customWidth="1"/>
    <col min="16162" max="16162" width="6.33203125" style="4" customWidth="1"/>
    <col min="16163" max="16384" width="5.33203125" style="4"/>
  </cols>
  <sheetData>
    <row r="1" spans="1:31" ht="23.25" customHeight="1">
      <c r="A1" s="553" t="s">
        <v>156</v>
      </c>
      <c r="B1" s="554"/>
      <c r="C1" s="153"/>
      <c r="T1" s="48" t="s">
        <v>1</v>
      </c>
    </row>
    <row r="2" spans="1:31" ht="23.25" customHeight="1">
      <c r="D2" s="555" t="s">
        <v>209</v>
      </c>
      <c r="E2" s="555"/>
      <c r="F2" s="555"/>
      <c r="G2" s="555"/>
      <c r="H2" s="555"/>
      <c r="I2" s="556"/>
      <c r="J2" s="556"/>
      <c r="K2" s="556"/>
      <c r="L2" s="556"/>
      <c r="M2" s="556"/>
      <c r="N2" s="556"/>
      <c r="O2" s="556"/>
      <c r="P2" s="556"/>
      <c r="T2" s="399"/>
    </row>
    <row r="3" spans="1:31" ht="23.25" customHeight="1">
      <c r="D3" s="556"/>
      <c r="E3" s="556"/>
      <c r="F3" s="556"/>
      <c r="G3" s="556"/>
      <c r="H3" s="556"/>
      <c r="I3" s="556"/>
      <c r="J3" s="556"/>
      <c r="K3" s="556"/>
      <c r="L3" s="556"/>
      <c r="M3" s="556"/>
      <c r="N3" s="556"/>
      <c r="O3" s="556"/>
      <c r="P3" s="556"/>
      <c r="T3" s="557"/>
    </row>
    <row r="4" spans="1:31" ht="8.25" customHeight="1">
      <c r="I4" s="154"/>
    </row>
    <row r="5" spans="1:31" ht="23.25" customHeight="1">
      <c r="B5" s="118" t="s">
        <v>192</v>
      </c>
      <c r="C5" s="91">
        <f>'【年集計表（まとめ）】'!K10</f>
        <v>0</v>
      </c>
      <c r="I5" s="154"/>
      <c r="J5" s="378" t="s">
        <v>2</v>
      </c>
      <c r="K5" s="378"/>
      <c r="L5" s="378"/>
      <c r="M5" s="521" t="str">
        <f>IF(【6月】月集計表!AE5&lt;&gt;"",【6月】月集計表!AE5,"")</f>
        <v/>
      </c>
      <c r="N5" s="558"/>
      <c r="O5" s="558"/>
      <c r="P5" s="553" t="s">
        <v>3</v>
      </c>
      <c r="Q5" s="554"/>
      <c r="R5" s="559" t="str">
        <f>IF(【6月】月集計表!AM5&lt;&gt;"",【6月】月集計表!AM5,"")</f>
        <v/>
      </c>
      <c r="S5" s="559"/>
      <c r="T5" s="559"/>
      <c r="AE5" s="56"/>
    </row>
    <row r="6" spans="1:31" ht="23.25" customHeight="1">
      <c r="I6" s="154"/>
      <c r="J6" s="120"/>
      <c r="K6" s="120"/>
      <c r="L6" s="120"/>
      <c r="M6" s="56"/>
      <c r="N6" s="56"/>
      <c r="O6" s="56"/>
      <c r="P6" s="120"/>
      <c r="Q6" s="120"/>
      <c r="R6" s="56"/>
      <c r="S6" s="56"/>
      <c r="T6" s="56"/>
      <c r="AE6" s="56"/>
    </row>
    <row r="7" spans="1:31" ht="23.25" customHeight="1">
      <c r="B7" s="118" t="s">
        <v>157</v>
      </c>
      <c r="C7" s="118" t="s">
        <v>128</v>
      </c>
      <c r="D7" s="118" t="s">
        <v>129</v>
      </c>
      <c r="E7" s="118" t="s">
        <v>130</v>
      </c>
      <c r="F7" s="120"/>
      <c r="G7" s="120"/>
      <c r="H7" s="120"/>
      <c r="I7" s="120"/>
      <c r="J7" s="120"/>
      <c r="K7" s="120"/>
      <c r="L7" s="120"/>
      <c r="M7" s="56"/>
      <c r="N7" s="56"/>
      <c r="O7" s="56"/>
      <c r="P7" s="120"/>
      <c r="Q7" s="120"/>
      <c r="R7" s="56"/>
      <c r="S7" s="56"/>
      <c r="T7" s="56"/>
      <c r="AE7" s="56"/>
    </row>
    <row r="8" spans="1:31" ht="23.25" hidden="1" customHeight="1">
      <c r="B8" s="194"/>
      <c r="C8" s="194"/>
      <c r="D8" s="194"/>
      <c r="E8" s="194"/>
      <c r="F8" s="120"/>
      <c r="G8" s="120"/>
      <c r="H8" s="120"/>
      <c r="I8" s="120"/>
      <c r="J8" s="120"/>
    </row>
    <row r="9" spans="1:31" ht="23.25" hidden="1" customHeight="1">
      <c r="B9" s="194"/>
      <c r="C9" s="194"/>
      <c r="D9" s="194"/>
      <c r="E9" s="194"/>
      <c r="F9" s="120"/>
      <c r="G9" s="120"/>
      <c r="H9" s="120"/>
      <c r="I9" s="120"/>
      <c r="J9" s="120"/>
    </row>
    <row r="10" spans="1:31" ht="23.25" hidden="1" customHeight="1">
      <c r="B10" s="194"/>
      <c r="C10" s="194"/>
      <c r="D10" s="194"/>
      <c r="E10" s="194"/>
    </row>
    <row r="11" spans="1:31" ht="23.25" customHeight="1">
      <c r="B11" s="118" t="s">
        <v>162</v>
      </c>
      <c r="C11" s="156"/>
      <c r="D11" s="156"/>
      <c r="E11" s="91">
        <f>'【年集計表（まとめ）】'!J10</f>
        <v>0</v>
      </c>
    </row>
    <row r="12" spans="1:31" s="158" customFormat="1" ht="23.25" customHeight="1" thickBot="1">
      <c r="A12" s="4"/>
      <c r="B12" s="4"/>
      <c r="C12" s="4"/>
    </row>
    <row r="13" spans="1:31" ht="26.25" customHeight="1" thickBot="1">
      <c r="A13" s="605" t="s">
        <v>206</v>
      </c>
      <c r="B13" s="581"/>
      <c r="C13" s="569"/>
      <c r="D13" s="570"/>
      <c r="E13" s="569"/>
      <c r="F13" s="571"/>
      <c r="G13" s="569"/>
      <c r="H13" s="570"/>
      <c r="I13" s="572" t="s">
        <v>163</v>
      </c>
      <c r="J13" s="573"/>
      <c r="K13" s="572" t="s">
        <v>164</v>
      </c>
      <c r="L13" s="573"/>
      <c r="M13" s="572" t="s">
        <v>165</v>
      </c>
      <c r="N13" s="573"/>
      <c r="O13" s="572" t="s">
        <v>166</v>
      </c>
      <c r="P13" s="573"/>
      <c r="Q13" s="492" t="s">
        <v>167</v>
      </c>
      <c r="R13" s="492"/>
      <c r="S13" s="560" t="s">
        <v>168</v>
      </c>
      <c r="T13" s="560"/>
    </row>
    <row r="14" spans="1:31" ht="26.25" customHeight="1" thickBot="1">
      <c r="A14" s="606"/>
      <c r="B14" s="607"/>
      <c r="C14" s="160"/>
      <c r="D14" s="160"/>
      <c r="E14" s="160"/>
      <c r="F14" s="161"/>
      <c r="G14" s="160"/>
      <c r="H14" s="160"/>
      <c r="I14" s="159" t="s">
        <v>37</v>
      </c>
      <c r="J14" s="159" t="s">
        <v>169</v>
      </c>
      <c r="K14" s="159" t="s">
        <v>37</v>
      </c>
      <c r="L14" s="159" t="s">
        <v>169</v>
      </c>
      <c r="M14" s="159" t="s">
        <v>37</v>
      </c>
      <c r="N14" s="159" t="s">
        <v>169</v>
      </c>
      <c r="O14" s="159" t="s">
        <v>37</v>
      </c>
      <c r="P14" s="159" t="s">
        <v>169</v>
      </c>
      <c r="Q14" s="159" t="s">
        <v>170</v>
      </c>
      <c r="R14" s="159" t="s">
        <v>171</v>
      </c>
      <c r="S14" s="234" t="s">
        <v>170</v>
      </c>
      <c r="T14" s="234" t="s">
        <v>171</v>
      </c>
    </row>
    <row r="15" spans="1:31" ht="26.25" customHeight="1">
      <c r="A15" s="614" t="s">
        <v>172</v>
      </c>
      <c r="B15" s="180" t="s">
        <v>173</v>
      </c>
      <c r="C15" s="162"/>
      <c r="D15" s="162"/>
      <c r="E15" s="162"/>
      <c r="F15" s="162"/>
      <c r="G15" s="162"/>
      <c r="H15" s="162"/>
      <c r="I15" s="162"/>
      <c r="J15" s="162"/>
      <c r="K15" s="162"/>
      <c r="L15" s="162"/>
      <c r="M15" s="162"/>
      <c r="N15" s="162"/>
      <c r="O15" s="162"/>
      <c r="P15" s="162"/>
      <c r="Q15" s="162"/>
      <c r="R15" s="195"/>
      <c r="S15" s="162"/>
      <c r="T15" s="195"/>
    </row>
    <row r="16" spans="1:31" ht="26.25" customHeight="1">
      <c r="A16" s="615"/>
      <c r="B16" s="183" t="s">
        <v>174</v>
      </c>
      <c r="C16" s="164"/>
      <c r="D16" s="164"/>
      <c r="E16" s="164"/>
      <c r="F16" s="164"/>
      <c r="G16" s="164"/>
      <c r="H16" s="164"/>
      <c r="I16" s="164"/>
      <c r="J16" s="164"/>
      <c r="K16" s="164"/>
      <c r="L16" s="164"/>
      <c r="M16" s="164"/>
      <c r="N16" s="164"/>
      <c r="O16" s="164"/>
      <c r="P16" s="164"/>
      <c r="Q16" s="164"/>
      <c r="R16" s="196"/>
      <c r="S16" s="164"/>
      <c r="T16" s="196"/>
    </row>
    <row r="17" spans="1:34" ht="26.25" customHeight="1">
      <c r="A17" s="615"/>
      <c r="B17" s="183" t="s">
        <v>175</v>
      </c>
      <c r="C17" s="164"/>
      <c r="D17" s="164"/>
      <c r="E17" s="164"/>
      <c r="F17" s="164"/>
      <c r="G17" s="164"/>
      <c r="H17" s="164"/>
      <c r="I17" s="164"/>
      <c r="J17" s="164"/>
      <c r="K17" s="164"/>
      <c r="L17" s="164"/>
      <c r="M17" s="164"/>
      <c r="N17" s="164"/>
      <c r="O17" s="164"/>
      <c r="P17" s="164"/>
      <c r="Q17" s="164"/>
      <c r="R17" s="196"/>
      <c r="S17" s="164"/>
      <c r="T17" s="196"/>
    </row>
    <row r="18" spans="1:34" ht="26.25" customHeight="1" thickBot="1">
      <c r="A18" s="616"/>
      <c r="B18" s="186" t="s">
        <v>176</v>
      </c>
      <c r="C18" s="166"/>
      <c r="D18" s="167"/>
      <c r="E18" s="166"/>
      <c r="F18" s="167"/>
      <c r="G18" s="167"/>
      <c r="H18" s="167"/>
      <c r="I18" s="166"/>
      <c r="J18" s="167"/>
      <c r="K18" s="166"/>
      <c r="L18" s="167"/>
      <c r="M18" s="166"/>
      <c r="N18" s="167"/>
      <c r="O18" s="166"/>
      <c r="P18" s="167"/>
      <c r="Q18" s="167"/>
      <c r="R18" s="197"/>
      <c r="S18" s="167"/>
      <c r="T18" s="197"/>
    </row>
    <row r="19" spans="1:34" ht="26.25" customHeight="1" thickBot="1">
      <c r="A19" s="603" t="s">
        <v>177</v>
      </c>
      <c r="B19" s="604"/>
      <c r="C19" s="564"/>
      <c r="D19" s="171"/>
      <c r="E19" s="564"/>
      <c r="F19" s="172"/>
      <c r="G19" s="564"/>
      <c r="H19" s="171"/>
      <c r="I19" s="566"/>
      <c r="J19" s="124">
        <f>【6月】月集計表!$AW$62</f>
        <v>0</v>
      </c>
      <c r="K19" s="566"/>
      <c r="L19" s="124">
        <f>【7月】月集計表!$AW$62</f>
        <v>0</v>
      </c>
      <c r="M19" s="566"/>
      <c r="N19" s="124">
        <f>【8月】月集計表!$AW$62</f>
        <v>0</v>
      </c>
      <c r="O19" s="566"/>
      <c r="P19" s="124">
        <f>【9月】月集計表!$AW$62</f>
        <v>0</v>
      </c>
      <c r="Q19" s="568"/>
      <c r="R19" s="124">
        <f>SUM(J19,L19,N19,P19)</f>
        <v>0</v>
      </c>
      <c r="S19" s="576"/>
      <c r="T19" s="242">
        <f>R19</f>
        <v>0</v>
      </c>
    </row>
    <row r="20" spans="1:34" ht="26.25" customHeight="1" thickBot="1">
      <c r="A20" s="585" t="s">
        <v>178</v>
      </c>
      <c r="B20" s="586"/>
      <c r="C20" s="564"/>
      <c r="D20" s="164"/>
      <c r="E20" s="564"/>
      <c r="F20" s="173"/>
      <c r="G20" s="564"/>
      <c r="H20" s="164"/>
      <c r="I20" s="566"/>
      <c r="J20" s="121">
        <f>ROUNDDOWN(J19*0.052,0)</f>
        <v>0</v>
      </c>
      <c r="K20" s="566"/>
      <c r="L20" s="121">
        <f>ROUNDDOWN(L19*0.052,0)</f>
        <v>0</v>
      </c>
      <c r="M20" s="566"/>
      <c r="N20" s="121">
        <f>ROUNDDOWN(N19*0.052,0)</f>
        <v>0</v>
      </c>
      <c r="O20" s="566"/>
      <c r="P20" s="121">
        <f>ROUNDDOWN(P19*0.052,0)</f>
        <v>0</v>
      </c>
      <c r="Q20" s="575"/>
      <c r="R20" s="121">
        <f t="shared" ref="R20:R29" si="0">SUM(J20,L20,N20,P20)</f>
        <v>0</v>
      </c>
      <c r="S20" s="577"/>
      <c r="T20" s="243">
        <f>R20</f>
        <v>0</v>
      </c>
    </row>
    <row r="21" spans="1:34" ht="26.25" customHeight="1" thickBot="1">
      <c r="A21" s="585" t="s">
        <v>125</v>
      </c>
      <c r="B21" s="586"/>
      <c r="C21" s="564"/>
      <c r="D21" s="164"/>
      <c r="E21" s="564"/>
      <c r="F21" s="173"/>
      <c r="G21" s="564"/>
      <c r="H21" s="164"/>
      <c r="I21" s="566"/>
      <c r="J21" s="121">
        <f>【6月】月集計表!$AY$62</f>
        <v>0</v>
      </c>
      <c r="K21" s="566"/>
      <c r="L21" s="121">
        <f>【7月】月集計表!$AY$62</f>
        <v>0</v>
      </c>
      <c r="M21" s="566"/>
      <c r="N21" s="121">
        <f>【8月】月集計表!$AY$62</f>
        <v>0</v>
      </c>
      <c r="O21" s="566"/>
      <c r="P21" s="121">
        <f>【9月】月集計表!$AY$62</f>
        <v>0</v>
      </c>
      <c r="Q21" s="575"/>
      <c r="R21" s="121">
        <f t="shared" si="0"/>
        <v>0</v>
      </c>
      <c r="S21" s="577"/>
      <c r="T21" s="243">
        <f>R21</f>
        <v>0</v>
      </c>
    </row>
    <row r="22" spans="1:34" ht="26.25" customHeight="1" thickBot="1">
      <c r="A22" s="610" t="s">
        <v>179</v>
      </c>
      <c r="B22" s="611"/>
      <c r="C22" s="564"/>
      <c r="D22" s="164"/>
      <c r="E22" s="564"/>
      <c r="F22" s="173"/>
      <c r="G22" s="564"/>
      <c r="H22" s="164"/>
      <c r="I22" s="566"/>
      <c r="J22" s="184"/>
      <c r="K22" s="566"/>
      <c r="L22" s="184"/>
      <c r="M22" s="566"/>
      <c r="N22" s="184"/>
      <c r="O22" s="566"/>
      <c r="P22" s="184"/>
      <c r="Q22" s="575"/>
      <c r="R22" s="184"/>
      <c r="S22" s="577"/>
      <c r="T22" s="259"/>
    </row>
    <row r="23" spans="1:34" ht="26.25" customHeight="1" thickBot="1">
      <c r="A23" s="625" t="s">
        <v>180</v>
      </c>
      <c r="B23" s="625"/>
      <c r="C23" s="564"/>
      <c r="D23" s="164"/>
      <c r="E23" s="564"/>
      <c r="F23" s="173"/>
      <c r="G23" s="564"/>
      <c r="H23" s="164"/>
      <c r="I23" s="566"/>
      <c r="J23" s="184"/>
      <c r="K23" s="566"/>
      <c r="L23" s="184"/>
      <c r="M23" s="566"/>
      <c r="N23" s="184"/>
      <c r="O23" s="566"/>
      <c r="P23" s="184"/>
      <c r="Q23" s="575"/>
      <c r="R23" s="184"/>
      <c r="S23" s="577"/>
      <c r="T23" s="259"/>
    </row>
    <row r="24" spans="1:34" ht="26.25" customHeight="1" thickBot="1">
      <c r="A24" s="625" t="s">
        <v>181</v>
      </c>
      <c r="B24" s="625"/>
      <c r="C24" s="564"/>
      <c r="D24" s="164"/>
      <c r="E24" s="564"/>
      <c r="F24" s="173"/>
      <c r="G24" s="564"/>
      <c r="H24" s="164"/>
      <c r="I24" s="566"/>
      <c r="J24" s="184"/>
      <c r="K24" s="566"/>
      <c r="L24" s="184"/>
      <c r="M24" s="566"/>
      <c r="N24" s="184"/>
      <c r="O24" s="566"/>
      <c r="P24" s="184"/>
      <c r="Q24" s="575"/>
      <c r="R24" s="184"/>
      <c r="S24" s="577"/>
      <c r="T24" s="259"/>
    </row>
    <row r="25" spans="1:34" ht="26.25" customHeight="1" thickBot="1">
      <c r="A25" s="625" t="s">
        <v>129</v>
      </c>
      <c r="B25" s="625"/>
      <c r="C25" s="564"/>
      <c r="D25" s="164"/>
      <c r="E25" s="564"/>
      <c r="F25" s="173"/>
      <c r="G25" s="564"/>
      <c r="H25" s="164"/>
      <c r="I25" s="566"/>
      <c r="J25" s="184"/>
      <c r="K25" s="566"/>
      <c r="L25" s="184"/>
      <c r="M25" s="566"/>
      <c r="N25" s="184"/>
      <c r="O25" s="566"/>
      <c r="P25" s="184"/>
      <c r="Q25" s="575"/>
      <c r="R25" s="184"/>
      <c r="S25" s="577"/>
      <c r="T25" s="259"/>
    </row>
    <row r="26" spans="1:34" ht="26.25" customHeight="1" thickBot="1">
      <c r="A26" s="585" t="s">
        <v>182</v>
      </c>
      <c r="B26" s="586"/>
      <c r="C26" s="564"/>
      <c r="D26" s="164"/>
      <c r="E26" s="564"/>
      <c r="F26" s="173"/>
      <c r="G26" s="564"/>
      <c r="H26" s="164"/>
      <c r="I26" s="566"/>
      <c r="J26" s="121">
        <f>【6月】月集計表!$BD$62</f>
        <v>0</v>
      </c>
      <c r="K26" s="566"/>
      <c r="L26" s="121">
        <f>【7月】月集計表!$BD$62</f>
        <v>0</v>
      </c>
      <c r="M26" s="566"/>
      <c r="N26" s="121">
        <f>【8月】月集計表!$BD$62</f>
        <v>0</v>
      </c>
      <c r="O26" s="566"/>
      <c r="P26" s="121">
        <f>【9月】月集計表!$BD$62</f>
        <v>0</v>
      </c>
      <c r="Q26" s="575"/>
      <c r="R26" s="121">
        <f t="shared" si="0"/>
        <v>0</v>
      </c>
      <c r="S26" s="577"/>
      <c r="T26" s="243">
        <f>IF(R26&gt;80000*$E$11,80000*$E$11,R26)</f>
        <v>0</v>
      </c>
    </row>
    <row r="27" spans="1:34" ht="26.25" customHeight="1" thickBot="1">
      <c r="A27" s="585" t="s">
        <v>183</v>
      </c>
      <c r="B27" s="586"/>
      <c r="C27" s="564"/>
      <c r="D27" s="164"/>
      <c r="E27" s="564"/>
      <c r="F27" s="173"/>
      <c r="G27" s="564"/>
      <c r="H27" s="164"/>
      <c r="I27" s="566"/>
      <c r="J27" s="121">
        <f>IF(【6月】月集計表!$BE$62&gt;20000*SUM($C$5),20000*SUM($C$5),【6月】月集計表!$BE$62)</f>
        <v>0</v>
      </c>
      <c r="K27" s="566"/>
      <c r="L27" s="121">
        <f>IF(【7月】月集計表!$BE$62&gt;20000*SUM($C$5),20000*SUM($C$5),【7月】月集計表!$BE$62)</f>
        <v>0</v>
      </c>
      <c r="M27" s="566"/>
      <c r="N27" s="121">
        <f>IF(【8月】月集計表!$BE$62&gt;20000*SUM($C$5),20000*SUM($C$5),【8月】月集計表!$BE$62)</f>
        <v>0</v>
      </c>
      <c r="O27" s="566"/>
      <c r="P27" s="121">
        <f>IF(【9月】月集計表!$BE$62&gt;20000*SUM($C$5),20000*SUM($C$5),【9月】月集計表!$BE$62)</f>
        <v>0</v>
      </c>
      <c r="Q27" s="575"/>
      <c r="R27" s="121">
        <f t="shared" si="0"/>
        <v>0</v>
      </c>
      <c r="S27" s="577"/>
      <c r="T27" s="243">
        <f>R27</f>
        <v>0</v>
      </c>
    </row>
    <row r="28" spans="1:34" ht="26.25" customHeight="1" thickBot="1">
      <c r="A28" s="623" t="s">
        <v>202</v>
      </c>
      <c r="B28" s="624"/>
      <c r="C28" s="564"/>
      <c r="D28" s="164"/>
      <c r="E28" s="564"/>
      <c r="F28" s="173"/>
      <c r="G28" s="564"/>
      <c r="H28" s="164"/>
      <c r="I28" s="566"/>
      <c r="J28" s="164"/>
      <c r="K28" s="566"/>
      <c r="L28" s="164"/>
      <c r="M28" s="566"/>
      <c r="N28" s="164"/>
      <c r="O28" s="566"/>
      <c r="P28" s="164"/>
      <c r="Q28" s="575"/>
      <c r="R28" s="164"/>
      <c r="S28" s="577"/>
      <c r="T28" s="261"/>
    </row>
    <row r="29" spans="1:34" ht="26.25" customHeight="1" thickBot="1">
      <c r="A29" s="585" t="s">
        <v>184</v>
      </c>
      <c r="B29" s="586"/>
      <c r="C29" s="565"/>
      <c r="D29" s="164"/>
      <c r="E29" s="565"/>
      <c r="F29" s="173"/>
      <c r="G29" s="565"/>
      <c r="H29" s="164"/>
      <c r="I29" s="568"/>
      <c r="J29" s="121">
        <f>SUM(J18:J27)</f>
        <v>0</v>
      </c>
      <c r="K29" s="568"/>
      <c r="L29" s="121">
        <f>SUM(L18:L27)</f>
        <v>0</v>
      </c>
      <c r="M29" s="568"/>
      <c r="N29" s="121">
        <f>SUM(N18:N27)</f>
        <v>0</v>
      </c>
      <c r="O29" s="568"/>
      <c r="P29" s="121">
        <f>SUM(P18:P27)</f>
        <v>0</v>
      </c>
      <c r="Q29" s="575"/>
      <c r="R29" s="121">
        <f t="shared" si="0"/>
        <v>0</v>
      </c>
      <c r="S29" s="577"/>
      <c r="T29" s="244">
        <f>SUM(T18:T28)</f>
        <v>0</v>
      </c>
    </row>
    <row r="30" spans="1:34" s="158" customFormat="1" ht="26.25" customHeight="1" thickBot="1">
      <c r="A30" s="175"/>
      <c r="B30" s="175"/>
      <c r="D30" s="176"/>
      <c r="F30" s="176"/>
      <c r="H30" s="176"/>
      <c r="J30" s="176"/>
      <c r="K30" s="176"/>
      <c r="L30" s="176"/>
      <c r="M30" s="176"/>
      <c r="N30" s="176"/>
      <c r="O30" s="176"/>
      <c r="P30" s="176"/>
      <c r="Q30" s="176"/>
      <c r="R30" s="177"/>
      <c r="S30" s="176"/>
      <c r="T30" s="176"/>
      <c r="U30" s="176"/>
      <c r="V30" s="176"/>
      <c r="W30" s="176"/>
      <c r="X30" s="176"/>
      <c r="Y30" s="176"/>
      <c r="Z30" s="176"/>
      <c r="AA30" s="176"/>
      <c r="AB30" s="176"/>
      <c r="AC30" s="176"/>
      <c r="AD30" s="176"/>
      <c r="AE30" s="176"/>
      <c r="AF30" s="176"/>
      <c r="AG30" s="176"/>
      <c r="AH30" s="176"/>
    </row>
    <row r="31" spans="1:34" ht="26.25" customHeight="1" thickBot="1">
      <c r="A31" s="605" t="s">
        <v>206</v>
      </c>
      <c r="B31" s="581"/>
      <c r="C31" s="572" t="s">
        <v>185</v>
      </c>
      <c r="D31" s="573"/>
      <c r="E31" s="572" t="s">
        <v>186</v>
      </c>
      <c r="F31" s="573"/>
      <c r="G31" s="572" t="s">
        <v>187</v>
      </c>
      <c r="H31" s="573"/>
      <c r="I31" s="572" t="s">
        <v>188</v>
      </c>
      <c r="J31" s="573"/>
      <c r="K31" s="569"/>
      <c r="L31" s="570"/>
      <c r="M31" s="492" t="s">
        <v>189</v>
      </c>
      <c r="N31" s="585"/>
      <c r="O31" s="578" t="s">
        <v>190</v>
      </c>
      <c r="P31" s="578"/>
      <c r="Q31" s="579" t="s">
        <v>191</v>
      </c>
      <c r="R31" s="580"/>
      <c r="S31" s="580"/>
      <c r="T31" s="581"/>
    </row>
    <row r="32" spans="1:34" ht="26.25" customHeight="1" thickBot="1">
      <c r="A32" s="606"/>
      <c r="B32" s="607"/>
      <c r="C32" s="159" t="s">
        <v>37</v>
      </c>
      <c r="D32" s="159" t="s">
        <v>169</v>
      </c>
      <c r="E32" s="159" t="s">
        <v>37</v>
      </c>
      <c r="F32" s="159" t="s">
        <v>169</v>
      </c>
      <c r="G32" s="159" t="s">
        <v>37</v>
      </c>
      <c r="H32" s="159" t="s">
        <v>169</v>
      </c>
      <c r="I32" s="159" t="s">
        <v>37</v>
      </c>
      <c r="J32" s="159" t="s">
        <v>169</v>
      </c>
      <c r="K32" s="160"/>
      <c r="L32" s="160"/>
      <c r="M32" s="159" t="s">
        <v>170</v>
      </c>
      <c r="N32" s="178" t="s">
        <v>171</v>
      </c>
      <c r="O32" s="245" t="s">
        <v>170</v>
      </c>
      <c r="P32" s="245" t="s">
        <v>171</v>
      </c>
      <c r="Q32" s="582"/>
      <c r="R32" s="583"/>
      <c r="S32" s="583"/>
      <c r="T32" s="584"/>
    </row>
    <row r="33" spans="1:20" ht="26.25" customHeight="1">
      <c r="A33" s="614" t="s">
        <v>172</v>
      </c>
      <c r="B33" s="180" t="s">
        <v>173</v>
      </c>
      <c r="C33" s="162"/>
      <c r="D33" s="162"/>
      <c r="E33" s="162"/>
      <c r="F33" s="162"/>
      <c r="G33" s="162"/>
      <c r="H33" s="162"/>
      <c r="I33" s="162"/>
      <c r="J33" s="162"/>
      <c r="K33" s="162"/>
      <c r="L33" s="162"/>
      <c r="M33" s="162"/>
      <c r="N33" s="191"/>
      <c r="O33" s="256"/>
      <c r="P33" s="195"/>
      <c r="Q33" s="591"/>
      <c r="R33" s="592"/>
      <c r="S33" s="592"/>
      <c r="T33" s="593"/>
    </row>
    <row r="34" spans="1:20" ht="26.25" customHeight="1">
      <c r="A34" s="615"/>
      <c r="B34" s="183" t="s">
        <v>174</v>
      </c>
      <c r="C34" s="164"/>
      <c r="D34" s="164"/>
      <c r="E34" s="164"/>
      <c r="F34" s="164"/>
      <c r="G34" s="164"/>
      <c r="H34" s="164"/>
      <c r="I34" s="164"/>
      <c r="J34" s="164"/>
      <c r="K34" s="164"/>
      <c r="L34" s="164"/>
      <c r="M34" s="164"/>
      <c r="N34" s="173"/>
      <c r="O34" s="257"/>
      <c r="P34" s="196"/>
      <c r="Q34" s="591"/>
      <c r="R34" s="592"/>
      <c r="S34" s="592"/>
      <c r="T34" s="593"/>
    </row>
    <row r="35" spans="1:20" ht="26.25" customHeight="1">
      <c r="A35" s="615"/>
      <c r="B35" s="183" t="s">
        <v>175</v>
      </c>
      <c r="C35" s="164"/>
      <c r="D35" s="164"/>
      <c r="E35" s="164"/>
      <c r="F35" s="164"/>
      <c r="G35" s="164"/>
      <c r="H35" s="164"/>
      <c r="I35" s="164"/>
      <c r="J35" s="164"/>
      <c r="K35" s="164"/>
      <c r="L35" s="164"/>
      <c r="M35" s="164"/>
      <c r="N35" s="173"/>
      <c r="O35" s="257"/>
      <c r="P35" s="196"/>
      <c r="Q35" s="591"/>
      <c r="R35" s="592"/>
      <c r="S35" s="592"/>
      <c r="T35" s="593"/>
    </row>
    <row r="36" spans="1:20" ht="26.25" customHeight="1" thickBot="1">
      <c r="A36" s="616"/>
      <c r="B36" s="186" t="s">
        <v>176</v>
      </c>
      <c r="C36" s="166"/>
      <c r="D36" s="167"/>
      <c r="E36" s="166"/>
      <c r="F36" s="167"/>
      <c r="G36" s="166"/>
      <c r="H36" s="167"/>
      <c r="I36" s="166"/>
      <c r="J36" s="167"/>
      <c r="K36" s="166"/>
      <c r="L36" s="167"/>
      <c r="M36" s="166"/>
      <c r="N36" s="166"/>
      <c r="O36" s="258"/>
      <c r="P36" s="197"/>
      <c r="Q36" s="591"/>
      <c r="R36" s="592"/>
      <c r="S36" s="592"/>
      <c r="T36" s="593"/>
    </row>
    <row r="37" spans="1:20" ht="26.25" customHeight="1" thickBot="1">
      <c r="A37" s="603" t="s">
        <v>177</v>
      </c>
      <c r="B37" s="604"/>
      <c r="C37" s="566"/>
      <c r="D37" s="124">
        <f>【10月】月集計表!$AW$62</f>
        <v>0</v>
      </c>
      <c r="E37" s="566"/>
      <c r="F37" s="124">
        <f>【11月】月集計表!$AW$62</f>
        <v>0</v>
      </c>
      <c r="G37" s="566"/>
      <c r="H37" s="124">
        <f>【12月】月集計表!$AW$62</f>
        <v>0</v>
      </c>
      <c r="I37" s="566"/>
      <c r="J37" s="124">
        <f>【1月】月集計表!$AW$62</f>
        <v>0</v>
      </c>
      <c r="K37" s="564"/>
      <c r="L37" s="171"/>
      <c r="M37" s="566"/>
      <c r="N37" s="179">
        <f>SUM(D37,F37,H37,J37)</f>
        <v>0</v>
      </c>
      <c r="O37" s="594"/>
      <c r="P37" s="253">
        <f>N37+R19</f>
        <v>0</v>
      </c>
      <c r="Q37" s="591"/>
      <c r="R37" s="592"/>
      <c r="S37" s="592"/>
      <c r="T37" s="593"/>
    </row>
    <row r="38" spans="1:20" ht="26.25" customHeight="1" thickBot="1">
      <c r="A38" s="585" t="s">
        <v>178</v>
      </c>
      <c r="B38" s="586"/>
      <c r="C38" s="566"/>
      <c r="D38" s="121">
        <f>ROUNDDOWN(D37*0.052,0)</f>
        <v>0</v>
      </c>
      <c r="E38" s="566"/>
      <c r="F38" s="121">
        <f>ROUNDDOWN(F37*0.052,0)</f>
        <v>0</v>
      </c>
      <c r="G38" s="566"/>
      <c r="H38" s="121">
        <f>ROUNDDOWN(H37*0.052,0)</f>
        <v>0</v>
      </c>
      <c r="I38" s="566"/>
      <c r="J38" s="121">
        <f>ROUNDDOWN(J37*0.052,0)</f>
        <v>0</v>
      </c>
      <c r="K38" s="564"/>
      <c r="L38" s="164"/>
      <c r="M38" s="566"/>
      <c r="N38" s="165">
        <f t="shared" ref="N38:N47" si="1">SUM(D38,F38,H38,J38)</f>
        <v>0</v>
      </c>
      <c r="O38" s="595"/>
      <c r="P38" s="254">
        <f>N38+R20</f>
        <v>0</v>
      </c>
      <c r="Q38" s="591"/>
      <c r="R38" s="592"/>
      <c r="S38" s="592"/>
      <c r="T38" s="593"/>
    </row>
    <row r="39" spans="1:20" ht="26.25" customHeight="1" thickBot="1">
      <c r="A39" s="585" t="s">
        <v>125</v>
      </c>
      <c r="B39" s="586"/>
      <c r="C39" s="566"/>
      <c r="D39" s="121">
        <f>【10月】月集計表!$AY$62</f>
        <v>0</v>
      </c>
      <c r="E39" s="566"/>
      <c r="F39" s="121">
        <f>【11月】月集計表!$AY$62</f>
        <v>0</v>
      </c>
      <c r="G39" s="566"/>
      <c r="H39" s="121">
        <f>【12月】月集計表!$AY$62</f>
        <v>0</v>
      </c>
      <c r="I39" s="566"/>
      <c r="J39" s="121">
        <f>【1月】月集計表!$AY$62</f>
        <v>0</v>
      </c>
      <c r="K39" s="564"/>
      <c r="L39" s="164"/>
      <c r="M39" s="566"/>
      <c r="N39" s="165">
        <f t="shared" si="1"/>
        <v>0</v>
      </c>
      <c r="O39" s="595"/>
      <c r="P39" s="254">
        <f>N39+R21</f>
        <v>0</v>
      </c>
      <c r="Q39" s="591"/>
      <c r="R39" s="592"/>
      <c r="S39" s="592"/>
      <c r="T39" s="593"/>
    </row>
    <row r="40" spans="1:20" ht="26.25" customHeight="1" thickBot="1">
      <c r="A40" s="610" t="s">
        <v>179</v>
      </c>
      <c r="B40" s="611"/>
      <c r="C40" s="566"/>
      <c r="D40" s="184">
        <f>【10月】月集計表!$AZ$62</f>
        <v>0</v>
      </c>
      <c r="E40" s="566"/>
      <c r="F40" s="184">
        <f>【11月】月集計表!$AZ$62</f>
        <v>0</v>
      </c>
      <c r="G40" s="566"/>
      <c r="H40" s="184">
        <f>【12月】月集計表!$AZ$62</f>
        <v>0</v>
      </c>
      <c r="I40" s="566"/>
      <c r="J40" s="184">
        <f>【1月】月集計表!$AZ$62</f>
        <v>0</v>
      </c>
      <c r="K40" s="564"/>
      <c r="L40" s="164"/>
      <c r="M40" s="566"/>
      <c r="N40" s="193">
        <f t="shared" si="1"/>
        <v>0</v>
      </c>
      <c r="O40" s="595"/>
      <c r="P40" s="262">
        <f>N40+R22</f>
        <v>0</v>
      </c>
      <c r="Q40" s="591"/>
      <c r="R40" s="592"/>
      <c r="S40" s="592"/>
      <c r="T40" s="593"/>
    </row>
    <row r="41" spans="1:20" ht="26.25" customHeight="1" thickBot="1">
      <c r="A41" s="625" t="s">
        <v>180</v>
      </c>
      <c r="B41" s="625"/>
      <c r="C41" s="566"/>
      <c r="D41" s="184"/>
      <c r="E41" s="566"/>
      <c r="F41" s="184"/>
      <c r="G41" s="566"/>
      <c r="H41" s="184"/>
      <c r="I41" s="566"/>
      <c r="J41" s="184"/>
      <c r="K41" s="564"/>
      <c r="L41" s="164"/>
      <c r="M41" s="566"/>
      <c r="N41" s="193"/>
      <c r="O41" s="595"/>
      <c r="P41" s="262">
        <v>0</v>
      </c>
      <c r="Q41" s="591"/>
      <c r="R41" s="592"/>
      <c r="S41" s="592"/>
      <c r="T41" s="593"/>
    </row>
    <row r="42" spans="1:20" ht="26.25" customHeight="1" thickBot="1">
      <c r="A42" s="625" t="s">
        <v>181</v>
      </c>
      <c r="B42" s="625"/>
      <c r="C42" s="566"/>
      <c r="D42" s="184">
        <f>【10月】月集計表!$BA$62</f>
        <v>0</v>
      </c>
      <c r="E42" s="566"/>
      <c r="F42" s="184">
        <f>【11月】月集計表!$BA$62</f>
        <v>0</v>
      </c>
      <c r="G42" s="566"/>
      <c r="H42" s="184">
        <f>【12月】月集計表!$BA$62</f>
        <v>0</v>
      </c>
      <c r="I42" s="566"/>
      <c r="J42" s="184">
        <f>【1月】月集計表!$BA$62</f>
        <v>0</v>
      </c>
      <c r="K42" s="564"/>
      <c r="L42" s="164"/>
      <c r="M42" s="566"/>
      <c r="N42" s="193">
        <f t="shared" si="1"/>
        <v>0</v>
      </c>
      <c r="O42" s="595"/>
      <c r="P42" s="262">
        <f>IF(N42+R24&gt;40000*SUM($C$8:$C$9),40000*SUM($C$8:$C$9),N42+R24)</f>
        <v>0</v>
      </c>
      <c r="Q42" s="591"/>
      <c r="R42" s="592"/>
      <c r="S42" s="592"/>
      <c r="T42" s="593"/>
    </row>
    <row r="43" spans="1:20" ht="26.25" customHeight="1" thickBot="1">
      <c r="A43" s="625" t="s">
        <v>129</v>
      </c>
      <c r="B43" s="625"/>
      <c r="C43" s="566"/>
      <c r="D43" s="184">
        <f>【10月】月集計表!$BB$62</f>
        <v>0</v>
      </c>
      <c r="E43" s="566"/>
      <c r="F43" s="184">
        <f>【11月】月集計表!$BB$62</f>
        <v>0</v>
      </c>
      <c r="G43" s="566"/>
      <c r="H43" s="184">
        <f>【12月】月集計表!$BB$62</f>
        <v>0</v>
      </c>
      <c r="I43" s="566"/>
      <c r="J43" s="184">
        <f>【1月】月集計表!$BB$62</f>
        <v>0</v>
      </c>
      <c r="K43" s="564"/>
      <c r="L43" s="164"/>
      <c r="M43" s="566"/>
      <c r="N43" s="193">
        <f t="shared" si="1"/>
        <v>0</v>
      </c>
      <c r="O43" s="595"/>
      <c r="P43" s="262">
        <f>IF(N43+R25&gt;100000*SUM($D$9),100000*SUM($D$9),N43+R25)</f>
        <v>0</v>
      </c>
      <c r="Q43" s="591"/>
      <c r="R43" s="592"/>
      <c r="S43" s="592"/>
      <c r="T43" s="593"/>
    </row>
    <row r="44" spans="1:20" ht="26.25" customHeight="1" thickBot="1">
      <c r="A44" s="585" t="s">
        <v>182</v>
      </c>
      <c r="B44" s="586"/>
      <c r="C44" s="566"/>
      <c r="D44" s="121">
        <f>【10月】月集計表!$BD$62</f>
        <v>0</v>
      </c>
      <c r="E44" s="566"/>
      <c r="F44" s="121">
        <f>【11月】月集計表!$BD$62</f>
        <v>0</v>
      </c>
      <c r="G44" s="566"/>
      <c r="H44" s="121">
        <f>【12月】月集計表!$BD$62</f>
        <v>0</v>
      </c>
      <c r="I44" s="566"/>
      <c r="J44" s="121">
        <f>【1月】月集計表!$BD$62</f>
        <v>0</v>
      </c>
      <c r="K44" s="564"/>
      <c r="L44" s="164"/>
      <c r="M44" s="566"/>
      <c r="N44" s="165">
        <f t="shared" si="1"/>
        <v>0</v>
      </c>
      <c r="O44" s="595"/>
      <c r="P44" s="254">
        <f>IF(N44+R26&gt;80000*$E$11,80000*$E$11,N44+R26)</f>
        <v>0</v>
      </c>
      <c r="Q44" s="591"/>
      <c r="R44" s="592"/>
      <c r="S44" s="592"/>
      <c r="T44" s="593"/>
    </row>
    <row r="45" spans="1:20" ht="26.25" customHeight="1" thickBot="1">
      <c r="A45" s="585" t="s">
        <v>183</v>
      </c>
      <c r="B45" s="586"/>
      <c r="C45" s="566"/>
      <c r="D45" s="121">
        <f>IF(【10月】月集計表!$BE$62&gt;20000*SUM($C$5),20000*SUM($C$5),【10月】月集計表!$BE$62)</f>
        <v>0</v>
      </c>
      <c r="E45" s="566"/>
      <c r="F45" s="121">
        <f>IF(【11月】月集計表!$BE$62&gt;20000*SUM($C$5),20000*SUM($C$5),【11月】月集計表!$BE$62)</f>
        <v>0</v>
      </c>
      <c r="G45" s="566"/>
      <c r="H45" s="121">
        <f>IF(【12月】月集計表!$BE$62&gt;20000*SUM($C$5),20000*SUM($C$5),【12月】月集計表!$BE$62)</f>
        <v>0</v>
      </c>
      <c r="I45" s="566"/>
      <c r="J45" s="121">
        <f>IF(【1月】月集計表!$BE$62&gt;20000*SUM($C$5),20000*SUM($C$5),【1月】月集計表!$BE$62)</f>
        <v>0</v>
      </c>
      <c r="K45" s="564"/>
      <c r="L45" s="164"/>
      <c r="M45" s="566"/>
      <c r="N45" s="165">
        <f t="shared" si="1"/>
        <v>0</v>
      </c>
      <c r="O45" s="595"/>
      <c r="P45" s="254">
        <f>N45+R27</f>
        <v>0</v>
      </c>
      <c r="Q45" s="591"/>
      <c r="R45" s="592"/>
      <c r="S45" s="592"/>
      <c r="T45" s="593"/>
    </row>
    <row r="46" spans="1:20" ht="26.25" customHeight="1" thickBot="1">
      <c r="A46" s="623" t="s">
        <v>202</v>
      </c>
      <c r="B46" s="624"/>
      <c r="C46" s="566"/>
      <c r="D46" s="164"/>
      <c r="E46" s="566"/>
      <c r="F46" s="164"/>
      <c r="G46" s="566"/>
      <c r="H46" s="164"/>
      <c r="I46" s="566"/>
      <c r="J46" s="164"/>
      <c r="K46" s="564"/>
      <c r="L46" s="164"/>
      <c r="M46" s="566"/>
      <c r="N46" s="173"/>
      <c r="O46" s="595"/>
      <c r="P46" s="261"/>
      <c r="Q46" s="591"/>
      <c r="R46" s="592"/>
      <c r="S46" s="592"/>
      <c r="T46" s="593"/>
    </row>
    <row r="47" spans="1:20" ht="26.25" customHeight="1" thickBot="1">
      <c r="A47" s="492" t="s">
        <v>184</v>
      </c>
      <c r="B47" s="492"/>
      <c r="C47" s="568"/>
      <c r="D47" s="121">
        <f>SUM(D36:D45)</f>
        <v>0</v>
      </c>
      <c r="E47" s="568"/>
      <c r="F47" s="121">
        <f>SUM(F36:F45)</f>
        <v>0</v>
      </c>
      <c r="G47" s="568"/>
      <c r="H47" s="121">
        <f>SUM(H36:H45)</f>
        <v>0</v>
      </c>
      <c r="I47" s="568"/>
      <c r="J47" s="121">
        <f>SUM(J36:J45)</f>
        <v>0</v>
      </c>
      <c r="K47" s="565"/>
      <c r="L47" s="164"/>
      <c r="M47" s="568"/>
      <c r="N47" s="165">
        <f t="shared" si="1"/>
        <v>0</v>
      </c>
      <c r="O47" s="595"/>
      <c r="P47" s="255">
        <f>SUM(P36:P46)</f>
        <v>0</v>
      </c>
      <c r="Q47" s="591"/>
      <c r="R47" s="592"/>
      <c r="S47" s="592"/>
      <c r="T47" s="593"/>
    </row>
  </sheetData>
  <sheetProtection algorithmName="SHA-512" hashValue="feZpTamcMcfSWzrrhqHxBXGWITdyYG9MJMfDYZLWQSFweezMShLJrsGWmrc9j9hqhrTBEp/FjWn/lVXKjbPrBg==" saltValue="qdkNcyXe9hWowXrFTz2Q7A==" spinCount="100000" sheet="1" objects="1" scenarios="1"/>
  <mergeCells count="81">
    <mergeCell ref="Q46:T46"/>
    <mergeCell ref="A13:B14"/>
    <mergeCell ref="A31:B32"/>
    <mergeCell ref="A24:B24"/>
    <mergeCell ref="A25:B25"/>
    <mergeCell ref="A26:B26"/>
    <mergeCell ref="A27:B27"/>
    <mergeCell ref="A28:B28"/>
    <mergeCell ref="A19:B19"/>
    <mergeCell ref="A20:B20"/>
    <mergeCell ref="A21:B21"/>
    <mergeCell ref="A22:B22"/>
    <mergeCell ref="A23:B23"/>
    <mergeCell ref="Q45:T45"/>
    <mergeCell ref="K37:K47"/>
    <mergeCell ref="M31:N31"/>
    <mergeCell ref="A47:B47"/>
    <mergeCell ref="Q47:T47"/>
    <mergeCell ref="M37:M47"/>
    <mergeCell ref="O37:O47"/>
    <mergeCell ref="Q37:T37"/>
    <mergeCell ref="Q38:T38"/>
    <mergeCell ref="Q39:T39"/>
    <mergeCell ref="Q40:T40"/>
    <mergeCell ref="Q41:T41"/>
    <mergeCell ref="Q42:T42"/>
    <mergeCell ref="Q43:T43"/>
    <mergeCell ref="Q44:T44"/>
    <mergeCell ref="C37:C47"/>
    <mergeCell ref="E37:E47"/>
    <mergeCell ref="G37:G47"/>
    <mergeCell ref="I37:I47"/>
    <mergeCell ref="A44:B44"/>
    <mergeCell ref="A45:B45"/>
    <mergeCell ref="A46:B46"/>
    <mergeCell ref="A37:B37"/>
    <mergeCell ref="A38:B38"/>
    <mergeCell ref="A39:B39"/>
    <mergeCell ref="A40:B40"/>
    <mergeCell ref="A41:B41"/>
    <mergeCell ref="A42:B42"/>
    <mergeCell ref="A43:B43"/>
    <mergeCell ref="C31:D31"/>
    <mergeCell ref="E31:F31"/>
    <mergeCell ref="G31:H31"/>
    <mergeCell ref="I31:J31"/>
    <mergeCell ref="K31:L31"/>
    <mergeCell ref="A33:A36"/>
    <mergeCell ref="Q33:T33"/>
    <mergeCell ref="Q34:T34"/>
    <mergeCell ref="Q35:T35"/>
    <mergeCell ref="Q36:T36"/>
    <mergeCell ref="M19:M29"/>
    <mergeCell ref="O19:O29"/>
    <mergeCell ref="Q19:Q29"/>
    <mergeCell ref="S19:S29"/>
    <mergeCell ref="O31:P31"/>
    <mergeCell ref="Q31:T32"/>
    <mergeCell ref="S13:T13"/>
    <mergeCell ref="A15:A18"/>
    <mergeCell ref="C19:C29"/>
    <mergeCell ref="E19:E29"/>
    <mergeCell ref="G19:G29"/>
    <mergeCell ref="I19:I29"/>
    <mergeCell ref="C13:D13"/>
    <mergeCell ref="E13:F13"/>
    <mergeCell ref="G13:H13"/>
    <mergeCell ref="I13:J13"/>
    <mergeCell ref="K13:L13"/>
    <mergeCell ref="A29:B29"/>
    <mergeCell ref="M13:N13"/>
    <mergeCell ref="O13:P13"/>
    <mergeCell ref="Q13:R13"/>
    <mergeCell ref="K19:K29"/>
    <mergeCell ref="A1:B1"/>
    <mergeCell ref="D2:P3"/>
    <mergeCell ref="T2:T3"/>
    <mergeCell ref="J5:L5"/>
    <mergeCell ref="M5:O5"/>
    <mergeCell ref="P5:Q5"/>
    <mergeCell ref="R5:T5"/>
  </mergeCells>
  <phoneticPr fontId="1"/>
  <conditionalFormatting sqref="C5 E11">
    <cfRule type="containsBlanks" dxfId="2" priority="3" stopIfTrue="1">
      <formula>LEN(TRIM(C5))=0</formula>
    </cfRule>
  </conditionalFormatting>
  <conditionalFormatting sqref="M5 R5">
    <cfRule type="expression" dxfId="1" priority="1" stopIfTrue="1">
      <formula>M5=""</formula>
    </cfRule>
  </conditionalFormatting>
  <conditionalFormatting sqref="Q33:T45 Q46 Q47:T47">
    <cfRule type="expression" dxfId="0" priority="2" stopIfTrue="1">
      <formula>Q33=""</formula>
    </cfRule>
  </conditionalFormatting>
  <printOptions horizontalCentered="1" verticalCentered="1"/>
  <pageMargins left="0" right="0" top="0.59055118110236227" bottom="0.19685039370078741" header="0" footer="0"/>
  <pageSetup paperSize="9" scale="51" orientation="landscape"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rgb="FFFF0000"/>
  </sheetPr>
  <dimension ref="A1:AF22"/>
  <sheetViews>
    <sheetView workbookViewId="0">
      <selection activeCell="C22" sqref="C22"/>
    </sheetView>
  </sheetViews>
  <sheetFormatPr defaultRowHeight="13.2"/>
  <cols>
    <col min="1" max="1" width="9" style="133" customWidth="1"/>
    <col min="2" max="15" width="9" style="133"/>
    <col min="16" max="16" width="9" style="133" customWidth="1"/>
    <col min="17" max="17" width="9" style="133"/>
    <col min="18" max="18" width="9" style="133" customWidth="1"/>
    <col min="19" max="256" width="9" style="133"/>
    <col min="257" max="257" width="9" style="133" customWidth="1"/>
    <col min="258" max="271" width="9" style="133"/>
    <col min="272" max="272" width="9" style="133" customWidth="1"/>
    <col min="273" max="273" width="9" style="133"/>
    <col min="274" max="274" width="9" style="133" customWidth="1"/>
    <col min="275" max="512" width="9" style="133"/>
    <col min="513" max="513" width="9" style="133" customWidth="1"/>
    <col min="514" max="527" width="9" style="133"/>
    <col min="528" max="528" width="9" style="133" customWidth="1"/>
    <col min="529" max="529" width="9" style="133"/>
    <col min="530" max="530" width="9" style="133" customWidth="1"/>
    <col min="531" max="768" width="9" style="133"/>
    <col min="769" max="769" width="9" style="133" customWidth="1"/>
    <col min="770" max="783" width="9" style="133"/>
    <col min="784" max="784" width="9" style="133" customWidth="1"/>
    <col min="785" max="785" width="9" style="133"/>
    <col min="786" max="786" width="9" style="133" customWidth="1"/>
    <col min="787" max="1024" width="9" style="133"/>
    <col min="1025" max="1025" width="9" style="133" customWidth="1"/>
    <col min="1026" max="1039" width="9" style="133"/>
    <col min="1040" max="1040" width="9" style="133" customWidth="1"/>
    <col min="1041" max="1041" width="9" style="133"/>
    <col min="1042" max="1042" width="9" style="133" customWidth="1"/>
    <col min="1043" max="1280" width="9" style="133"/>
    <col min="1281" max="1281" width="9" style="133" customWidth="1"/>
    <col min="1282" max="1295" width="9" style="133"/>
    <col min="1296" max="1296" width="9" style="133" customWidth="1"/>
    <col min="1297" max="1297" width="9" style="133"/>
    <col min="1298" max="1298" width="9" style="133" customWidth="1"/>
    <col min="1299" max="1536" width="9" style="133"/>
    <col min="1537" max="1537" width="9" style="133" customWidth="1"/>
    <col min="1538" max="1551" width="9" style="133"/>
    <col min="1552" max="1552" width="9" style="133" customWidth="1"/>
    <col min="1553" max="1553" width="9" style="133"/>
    <col min="1554" max="1554" width="9" style="133" customWidth="1"/>
    <col min="1555" max="1792" width="9" style="133"/>
    <col min="1793" max="1793" width="9" style="133" customWidth="1"/>
    <col min="1794" max="1807" width="9" style="133"/>
    <col min="1808" max="1808" width="9" style="133" customWidth="1"/>
    <col min="1809" max="1809" width="9" style="133"/>
    <col min="1810" max="1810" width="9" style="133" customWidth="1"/>
    <col min="1811" max="2048" width="9" style="133"/>
    <col min="2049" max="2049" width="9" style="133" customWidth="1"/>
    <col min="2050" max="2063" width="9" style="133"/>
    <col min="2064" max="2064" width="9" style="133" customWidth="1"/>
    <col min="2065" max="2065" width="9" style="133"/>
    <col min="2066" max="2066" width="9" style="133" customWidth="1"/>
    <col min="2067" max="2304" width="9" style="133"/>
    <col min="2305" max="2305" width="9" style="133" customWidth="1"/>
    <col min="2306" max="2319" width="9" style="133"/>
    <col min="2320" max="2320" width="9" style="133" customWidth="1"/>
    <col min="2321" max="2321" width="9" style="133"/>
    <col min="2322" max="2322" width="9" style="133" customWidth="1"/>
    <col min="2323" max="2560" width="9" style="133"/>
    <col min="2561" max="2561" width="9" style="133" customWidth="1"/>
    <col min="2562" max="2575" width="9" style="133"/>
    <col min="2576" max="2576" width="9" style="133" customWidth="1"/>
    <col min="2577" max="2577" width="9" style="133"/>
    <col min="2578" max="2578" width="9" style="133" customWidth="1"/>
    <col min="2579" max="2816" width="9" style="133"/>
    <col min="2817" max="2817" width="9" style="133" customWidth="1"/>
    <col min="2818" max="2831" width="9" style="133"/>
    <col min="2832" max="2832" width="9" style="133" customWidth="1"/>
    <col min="2833" max="2833" width="9" style="133"/>
    <col min="2834" max="2834" width="9" style="133" customWidth="1"/>
    <col min="2835" max="3072" width="9" style="133"/>
    <col min="3073" max="3073" width="9" style="133" customWidth="1"/>
    <col min="3074" max="3087" width="9" style="133"/>
    <col min="3088" max="3088" width="9" style="133" customWidth="1"/>
    <col min="3089" max="3089" width="9" style="133"/>
    <col min="3090" max="3090" width="9" style="133" customWidth="1"/>
    <col min="3091" max="3328" width="9" style="133"/>
    <col min="3329" max="3329" width="9" style="133" customWidth="1"/>
    <col min="3330" max="3343" width="9" style="133"/>
    <col min="3344" max="3344" width="9" style="133" customWidth="1"/>
    <col min="3345" max="3345" width="9" style="133"/>
    <col min="3346" max="3346" width="9" style="133" customWidth="1"/>
    <col min="3347" max="3584" width="9" style="133"/>
    <col min="3585" max="3585" width="9" style="133" customWidth="1"/>
    <col min="3586" max="3599" width="9" style="133"/>
    <col min="3600" max="3600" width="9" style="133" customWidth="1"/>
    <col min="3601" max="3601" width="9" style="133"/>
    <col min="3602" max="3602" width="9" style="133" customWidth="1"/>
    <col min="3603" max="3840" width="9" style="133"/>
    <col min="3841" max="3841" width="9" style="133" customWidth="1"/>
    <col min="3842" max="3855" width="9" style="133"/>
    <col min="3856" max="3856" width="9" style="133" customWidth="1"/>
    <col min="3857" max="3857" width="9" style="133"/>
    <col min="3858" max="3858" width="9" style="133" customWidth="1"/>
    <col min="3859" max="4096" width="9" style="133"/>
    <col min="4097" max="4097" width="9" style="133" customWidth="1"/>
    <col min="4098" max="4111" width="9" style="133"/>
    <col min="4112" max="4112" width="9" style="133" customWidth="1"/>
    <col min="4113" max="4113" width="9" style="133"/>
    <col min="4114" max="4114" width="9" style="133" customWidth="1"/>
    <col min="4115" max="4352" width="9" style="133"/>
    <col min="4353" max="4353" width="9" style="133" customWidth="1"/>
    <col min="4354" max="4367" width="9" style="133"/>
    <col min="4368" max="4368" width="9" style="133" customWidth="1"/>
    <col min="4369" max="4369" width="9" style="133"/>
    <col min="4370" max="4370" width="9" style="133" customWidth="1"/>
    <col min="4371" max="4608" width="9" style="133"/>
    <col min="4609" max="4609" width="9" style="133" customWidth="1"/>
    <col min="4610" max="4623" width="9" style="133"/>
    <col min="4624" max="4624" width="9" style="133" customWidth="1"/>
    <col min="4625" max="4625" width="9" style="133"/>
    <col min="4626" max="4626" width="9" style="133" customWidth="1"/>
    <col min="4627" max="4864" width="9" style="133"/>
    <col min="4865" max="4865" width="9" style="133" customWidth="1"/>
    <col min="4866" max="4879" width="9" style="133"/>
    <col min="4880" max="4880" width="9" style="133" customWidth="1"/>
    <col min="4881" max="4881" width="9" style="133"/>
    <col min="4882" max="4882" width="9" style="133" customWidth="1"/>
    <col min="4883" max="5120" width="9" style="133"/>
    <col min="5121" max="5121" width="9" style="133" customWidth="1"/>
    <col min="5122" max="5135" width="9" style="133"/>
    <col min="5136" max="5136" width="9" style="133" customWidth="1"/>
    <col min="5137" max="5137" width="9" style="133"/>
    <col min="5138" max="5138" width="9" style="133" customWidth="1"/>
    <col min="5139" max="5376" width="9" style="133"/>
    <col min="5377" max="5377" width="9" style="133" customWidth="1"/>
    <col min="5378" max="5391" width="9" style="133"/>
    <col min="5392" max="5392" width="9" style="133" customWidth="1"/>
    <col min="5393" max="5393" width="9" style="133"/>
    <col min="5394" max="5394" width="9" style="133" customWidth="1"/>
    <col min="5395" max="5632" width="9" style="133"/>
    <col min="5633" max="5633" width="9" style="133" customWidth="1"/>
    <col min="5634" max="5647" width="9" style="133"/>
    <col min="5648" max="5648" width="9" style="133" customWidth="1"/>
    <col min="5649" max="5649" width="9" style="133"/>
    <col min="5650" max="5650" width="9" style="133" customWidth="1"/>
    <col min="5651" max="5888" width="9" style="133"/>
    <col min="5889" max="5889" width="9" style="133" customWidth="1"/>
    <col min="5890" max="5903" width="9" style="133"/>
    <col min="5904" max="5904" width="9" style="133" customWidth="1"/>
    <col min="5905" max="5905" width="9" style="133"/>
    <col min="5906" max="5906" width="9" style="133" customWidth="1"/>
    <col min="5907" max="6144" width="9" style="133"/>
    <col min="6145" max="6145" width="9" style="133" customWidth="1"/>
    <col min="6146" max="6159" width="9" style="133"/>
    <col min="6160" max="6160" width="9" style="133" customWidth="1"/>
    <col min="6161" max="6161" width="9" style="133"/>
    <col min="6162" max="6162" width="9" style="133" customWidth="1"/>
    <col min="6163" max="6400" width="9" style="133"/>
    <col min="6401" max="6401" width="9" style="133" customWidth="1"/>
    <col min="6402" max="6415" width="9" style="133"/>
    <col min="6416" max="6416" width="9" style="133" customWidth="1"/>
    <col min="6417" max="6417" width="9" style="133"/>
    <col min="6418" max="6418" width="9" style="133" customWidth="1"/>
    <col min="6419" max="6656" width="9" style="133"/>
    <col min="6657" max="6657" width="9" style="133" customWidth="1"/>
    <col min="6658" max="6671" width="9" style="133"/>
    <col min="6672" max="6672" width="9" style="133" customWidth="1"/>
    <col min="6673" max="6673" width="9" style="133"/>
    <col min="6674" max="6674" width="9" style="133" customWidth="1"/>
    <col min="6675" max="6912" width="9" style="133"/>
    <col min="6913" max="6913" width="9" style="133" customWidth="1"/>
    <col min="6914" max="6927" width="9" style="133"/>
    <col min="6928" max="6928" width="9" style="133" customWidth="1"/>
    <col min="6929" max="6929" width="9" style="133"/>
    <col min="6930" max="6930" width="9" style="133" customWidth="1"/>
    <col min="6931" max="7168" width="9" style="133"/>
    <col min="7169" max="7169" width="9" style="133" customWidth="1"/>
    <col min="7170" max="7183" width="9" style="133"/>
    <col min="7184" max="7184" width="9" style="133" customWidth="1"/>
    <col min="7185" max="7185" width="9" style="133"/>
    <col min="7186" max="7186" width="9" style="133" customWidth="1"/>
    <col min="7187" max="7424" width="9" style="133"/>
    <col min="7425" max="7425" width="9" style="133" customWidth="1"/>
    <col min="7426" max="7439" width="9" style="133"/>
    <col min="7440" max="7440" width="9" style="133" customWidth="1"/>
    <col min="7441" max="7441" width="9" style="133"/>
    <col min="7442" max="7442" width="9" style="133" customWidth="1"/>
    <col min="7443" max="7680" width="9" style="133"/>
    <col min="7681" max="7681" width="9" style="133" customWidth="1"/>
    <col min="7682" max="7695" width="9" style="133"/>
    <col min="7696" max="7696" width="9" style="133" customWidth="1"/>
    <col min="7697" max="7697" width="9" style="133"/>
    <col min="7698" max="7698" width="9" style="133" customWidth="1"/>
    <col min="7699" max="7936" width="9" style="133"/>
    <col min="7937" max="7937" width="9" style="133" customWidth="1"/>
    <col min="7938" max="7951" width="9" style="133"/>
    <col min="7952" max="7952" width="9" style="133" customWidth="1"/>
    <col min="7953" max="7953" width="9" style="133"/>
    <col min="7954" max="7954" width="9" style="133" customWidth="1"/>
    <col min="7955" max="8192" width="9" style="133"/>
    <col min="8193" max="8193" width="9" style="133" customWidth="1"/>
    <col min="8194" max="8207" width="9" style="133"/>
    <col min="8208" max="8208" width="9" style="133" customWidth="1"/>
    <col min="8209" max="8209" width="9" style="133"/>
    <col min="8210" max="8210" width="9" style="133" customWidth="1"/>
    <col min="8211" max="8448" width="9" style="133"/>
    <col min="8449" max="8449" width="9" style="133" customWidth="1"/>
    <col min="8450" max="8463" width="9" style="133"/>
    <col min="8464" max="8464" width="9" style="133" customWidth="1"/>
    <col min="8465" max="8465" width="9" style="133"/>
    <col min="8466" max="8466" width="9" style="133" customWidth="1"/>
    <col min="8467" max="8704" width="9" style="133"/>
    <col min="8705" max="8705" width="9" style="133" customWidth="1"/>
    <col min="8706" max="8719" width="9" style="133"/>
    <col min="8720" max="8720" width="9" style="133" customWidth="1"/>
    <col min="8721" max="8721" width="9" style="133"/>
    <col min="8722" max="8722" width="9" style="133" customWidth="1"/>
    <col min="8723" max="8960" width="9" style="133"/>
    <col min="8961" max="8961" width="9" style="133" customWidth="1"/>
    <col min="8962" max="8975" width="9" style="133"/>
    <col min="8976" max="8976" width="9" style="133" customWidth="1"/>
    <col min="8977" max="8977" width="9" style="133"/>
    <col min="8978" max="8978" width="9" style="133" customWidth="1"/>
    <col min="8979" max="9216" width="9" style="133"/>
    <col min="9217" max="9217" width="9" style="133" customWidth="1"/>
    <col min="9218" max="9231" width="9" style="133"/>
    <col min="9232" max="9232" width="9" style="133" customWidth="1"/>
    <col min="9233" max="9233" width="9" style="133"/>
    <col min="9234" max="9234" width="9" style="133" customWidth="1"/>
    <col min="9235" max="9472" width="9" style="133"/>
    <col min="9473" max="9473" width="9" style="133" customWidth="1"/>
    <col min="9474" max="9487" width="9" style="133"/>
    <col min="9488" max="9488" width="9" style="133" customWidth="1"/>
    <col min="9489" max="9489" width="9" style="133"/>
    <col min="9490" max="9490" width="9" style="133" customWidth="1"/>
    <col min="9491" max="9728" width="9" style="133"/>
    <col min="9729" max="9729" width="9" style="133" customWidth="1"/>
    <col min="9730" max="9743" width="9" style="133"/>
    <col min="9744" max="9744" width="9" style="133" customWidth="1"/>
    <col min="9745" max="9745" width="9" style="133"/>
    <col min="9746" max="9746" width="9" style="133" customWidth="1"/>
    <col min="9747" max="9984" width="9" style="133"/>
    <col min="9985" max="9985" width="9" style="133" customWidth="1"/>
    <col min="9986" max="9999" width="9" style="133"/>
    <col min="10000" max="10000" width="9" style="133" customWidth="1"/>
    <col min="10001" max="10001" width="9" style="133"/>
    <col min="10002" max="10002" width="9" style="133" customWidth="1"/>
    <col min="10003" max="10240" width="9" style="133"/>
    <col min="10241" max="10241" width="9" style="133" customWidth="1"/>
    <col min="10242" max="10255" width="9" style="133"/>
    <col min="10256" max="10256" width="9" style="133" customWidth="1"/>
    <col min="10257" max="10257" width="9" style="133"/>
    <col min="10258" max="10258" width="9" style="133" customWidth="1"/>
    <col min="10259" max="10496" width="9" style="133"/>
    <col min="10497" max="10497" width="9" style="133" customWidth="1"/>
    <col min="10498" max="10511" width="9" style="133"/>
    <col min="10512" max="10512" width="9" style="133" customWidth="1"/>
    <col min="10513" max="10513" width="9" style="133"/>
    <col min="10514" max="10514" width="9" style="133" customWidth="1"/>
    <col min="10515" max="10752" width="9" style="133"/>
    <col min="10753" max="10753" width="9" style="133" customWidth="1"/>
    <col min="10754" max="10767" width="9" style="133"/>
    <col min="10768" max="10768" width="9" style="133" customWidth="1"/>
    <col min="10769" max="10769" width="9" style="133"/>
    <col min="10770" max="10770" width="9" style="133" customWidth="1"/>
    <col min="10771" max="11008" width="9" style="133"/>
    <col min="11009" max="11009" width="9" style="133" customWidth="1"/>
    <col min="11010" max="11023" width="9" style="133"/>
    <col min="11024" max="11024" width="9" style="133" customWidth="1"/>
    <col min="11025" max="11025" width="9" style="133"/>
    <col min="11026" max="11026" width="9" style="133" customWidth="1"/>
    <col min="11027" max="11264" width="9" style="133"/>
    <col min="11265" max="11265" width="9" style="133" customWidth="1"/>
    <col min="11266" max="11279" width="9" style="133"/>
    <col min="11280" max="11280" width="9" style="133" customWidth="1"/>
    <col min="11281" max="11281" width="9" style="133"/>
    <col min="11282" max="11282" width="9" style="133" customWidth="1"/>
    <col min="11283" max="11520" width="9" style="133"/>
    <col min="11521" max="11521" width="9" style="133" customWidth="1"/>
    <col min="11522" max="11535" width="9" style="133"/>
    <col min="11536" max="11536" width="9" style="133" customWidth="1"/>
    <col min="11537" max="11537" width="9" style="133"/>
    <col min="11538" max="11538" width="9" style="133" customWidth="1"/>
    <col min="11539" max="11776" width="9" style="133"/>
    <col min="11777" max="11777" width="9" style="133" customWidth="1"/>
    <col min="11778" max="11791" width="9" style="133"/>
    <col min="11792" max="11792" width="9" style="133" customWidth="1"/>
    <col min="11793" max="11793" width="9" style="133"/>
    <col min="11794" max="11794" width="9" style="133" customWidth="1"/>
    <col min="11795" max="12032" width="9" style="133"/>
    <col min="12033" max="12033" width="9" style="133" customWidth="1"/>
    <col min="12034" max="12047" width="9" style="133"/>
    <col min="12048" max="12048" width="9" style="133" customWidth="1"/>
    <col min="12049" max="12049" width="9" style="133"/>
    <col min="12050" max="12050" width="9" style="133" customWidth="1"/>
    <col min="12051" max="12288" width="9" style="133"/>
    <col min="12289" max="12289" width="9" style="133" customWidth="1"/>
    <col min="12290" max="12303" width="9" style="133"/>
    <col min="12304" max="12304" width="9" style="133" customWidth="1"/>
    <col min="12305" max="12305" width="9" style="133"/>
    <col min="12306" max="12306" width="9" style="133" customWidth="1"/>
    <col min="12307" max="12544" width="9" style="133"/>
    <col min="12545" max="12545" width="9" style="133" customWidth="1"/>
    <col min="12546" max="12559" width="9" style="133"/>
    <col min="12560" max="12560" width="9" style="133" customWidth="1"/>
    <col min="12561" max="12561" width="9" style="133"/>
    <col min="12562" max="12562" width="9" style="133" customWidth="1"/>
    <col min="12563" max="12800" width="9" style="133"/>
    <col min="12801" max="12801" width="9" style="133" customWidth="1"/>
    <col min="12802" max="12815" width="9" style="133"/>
    <col min="12816" max="12816" width="9" style="133" customWidth="1"/>
    <col min="12817" max="12817" width="9" style="133"/>
    <col min="12818" max="12818" width="9" style="133" customWidth="1"/>
    <col min="12819" max="13056" width="9" style="133"/>
    <col min="13057" max="13057" width="9" style="133" customWidth="1"/>
    <col min="13058" max="13071" width="9" style="133"/>
    <col min="13072" max="13072" width="9" style="133" customWidth="1"/>
    <col min="13073" max="13073" width="9" style="133"/>
    <col min="13074" max="13074" width="9" style="133" customWidth="1"/>
    <col min="13075" max="13312" width="9" style="133"/>
    <col min="13313" max="13313" width="9" style="133" customWidth="1"/>
    <col min="13314" max="13327" width="9" style="133"/>
    <col min="13328" max="13328" width="9" style="133" customWidth="1"/>
    <col min="13329" max="13329" width="9" style="133"/>
    <col min="13330" max="13330" width="9" style="133" customWidth="1"/>
    <col min="13331" max="13568" width="9" style="133"/>
    <col min="13569" max="13569" width="9" style="133" customWidth="1"/>
    <col min="13570" max="13583" width="9" style="133"/>
    <col min="13584" max="13584" width="9" style="133" customWidth="1"/>
    <col min="13585" max="13585" width="9" style="133"/>
    <col min="13586" max="13586" width="9" style="133" customWidth="1"/>
    <col min="13587" max="13824" width="9" style="133"/>
    <col min="13825" max="13825" width="9" style="133" customWidth="1"/>
    <col min="13826" max="13839" width="9" style="133"/>
    <col min="13840" max="13840" width="9" style="133" customWidth="1"/>
    <col min="13841" max="13841" width="9" style="133"/>
    <col min="13842" max="13842" width="9" style="133" customWidth="1"/>
    <col min="13843" max="14080" width="9" style="133"/>
    <col min="14081" max="14081" width="9" style="133" customWidth="1"/>
    <col min="14082" max="14095" width="9" style="133"/>
    <col min="14096" max="14096" width="9" style="133" customWidth="1"/>
    <col min="14097" max="14097" width="9" style="133"/>
    <col min="14098" max="14098" width="9" style="133" customWidth="1"/>
    <col min="14099" max="14336" width="9" style="133"/>
    <col min="14337" max="14337" width="9" style="133" customWidth="1"/>
    <col min="14338" max="14351" width="9" style="133"/>
    <col min="14352" max="14352" width="9" style="133" customWidth="1"/>
    <col min="14353" max="14353" width="9" style="133"/>
    <col min="14354" max="14354" width="9" style="133" customWidth="1"/>
    <col min="14355" max="14592" width="9" style="133"/>
    <col min="14593" max="14593" width="9" style="133" customWidth="1"/>
    <col min="14594" max="14607" width="9" style="133"/>
    <col min="14608" max="14608" width="9" style="133" customWidth="1"/>
    <col min="14609" max="14609" width="9" style="133"/>
    <col min="14610" max="14610" width="9" style="133" customWidth="1"/>
    <col min="14611" max="14848" width="9" style="133"/>
    <col min="14849" max="14849" width="9" style="133" customWidth="1"/>
    <col min="14850" max="14863" width="9" style="133"/>
    <col min="14864" max="14864" width="9" style="133" customWidth="1"/>
    <col min="14865" max="14865" width="9" style="133"/>
    <col min="14866" max="14866" width="9" style="133" customWidth="1"/>
    <col min="14867" max="15104" width="9" style="133"/>
    <col min="15105" max="15105" width="9" style="133" customWidth="1"/>
    <col min="15106" max="15119" width="9" style="133"/>
    <col min="15120" max="15120" width="9" style="133" customWidth="1"/>
    <col min="15121" max="15121" width="9" style="133"/>
    <col min="15122" max="15122" width="9" style="133" customWidth="1"/>
    <col min="15123" max="15360" width="9" style="133"/>
    <col min="15361" max="15361" width="9" style="133" customWidth="1"/>
    <col min="15362" max="15375" width="9" style="133"/>
    <col min="15376" max="15376" width="9" style="133" customWidth="1"/>
    <col min="15377" max="15377" width="9" style="133"/>
    <col min="15378" max="15378" width="9" style="133" customWidth="1"/>
    <col min="15379" max="15616" width="9" style="133"/>
    <col min="15617" max="15617" width="9" style="133" customWidth="1"/>
    <col min="15618" max="15631" width="9" style="133"/>
    <col min="15632" max="15632" width="9" style="133" customWidth="1"/>
    <col min="15633" max="15633" width="9" style="133"/>
    <col min="15634" max="15634" width="9" style="133" customWidth="1"/>
    <col min="15635" max="15872" width="9" style="133"/>
    <col min="15873" max="15873" width="9" style="133" customWidth="1"/>
    <col min="15874" max="15887" width="9" style="133"/>
    <col min="15888" max="15888" width="9" style="133" customWidth="1"/>
    <col min="15889" max="15889" width="9" style="133"/>
    <col min="15890" max="15890" width="9" style="133" customWidth="1"/>
    <col min="15891" max="16128" width="9" style="133"/>
    <col min="16129" max="16129" width="9" style="133" customWidth="1"/>
    <col min="16130" max="16143" width="9" style="133"/>
    <col min="16144" max="16144" width="9" style="133" customWidth="1"/>
    <col min="16145" max="16145" width="9" style="133"/>
    <col min="16146" max="16146" width="9" style="133" customWidth="1"/>
    <col min="16147" max="16384" width="9" style="133"/>
  </cols>
  <sheetData>
    <row r="1" spans="1:32">
      <c r="A1" s="131">
        <v>45717</v>
      </c>
      <c r="B1" s="132">
        <v>1</v>
      </c>
      <c r="C1" s="132">
        <v>2</v>
      </c>
      <c r="D1" s="132">
        <v>3</v>
      </c>
      <c r="E1" s="132">
        <v>4</v>
      </c>
      <c r="F1" s="132">
        <v>5</v>
      </c>
      <c r="G1" s="132">
        <v>6</v>
      </c>
      <c r="H1" s="132">
        <v>7</v>
      </c>
      <c r="I1" s="132">
        <v>8</v>
      </c>
      <c r="J1" s="132">
        <v>9</v>
      </c>
      <c r="K1" s="132">
        <v>10</v>
      </c>
      <c r="L1" s="132">
        <v>11</v>
      </c>
      <c r="M1" s="132">
        <v>12</v>
      </c>
      <c r="N1" s="132">
        <v>13</v>
      </c>
      <c r="O1" s="132">
        <v>14</v>
      </c>
      <c r="P1" s="132">
        <v>15</v>
      </c>
      <c r="Q1" s="132">
        <v>16</v>
      </c>
      <c r="R1" s="132">
        <v>17</v>
      </c>
      <c r="S1" s="132">
        <v>18</v>
      </c>
      <c r="T1" s="132">
        <v>19</v>
      </c>
      <c r="U1" s="132">
        <v>20</v>
      </c>
      <c r="V1" s="132">
        <v>21</v>
      </c>
      <c r="W1" s="132">
        <v>22</v>
      </c>
      <c r="X1" s="132">
        <v>23</v>
      </c>
      <c r="Y1" s="132">
        <v>24</v>
      </c>
      <c r="Z1" s="132">
        <v>25</v>
      </c>
      <c r="AA1" s="132">
        <v>26</v>
      </c>
      <c r="AB1" s="132">
        <v>27</v>
      </c>
      <c r="AC1" s="132">
        <v>28</v>
      </c>
      <c r="AD1" s="132">
        <v>29</v>
      </c>
      <c r="AE1" s="132">
        <v>30</v>
      </c>
      <c r="AF1" s="132">
        <v>31</v>
      </c>
    </row>
    <row r="2" spans="1:32">
      <c r="A2" s="134" t="s">
        <v>139</v>
      </c>
      <c r="B2" s="135">
        <f>A1</f>
        <v>45717</v>
      </c>
      <c r="C2" s="135">
        <f>B2+1</f>
        <v>45718</v>
      </c>
      <c r="D2" s="135">
        <f t="shared" ref="D2:AF2" si="0">C2+1</f>
        <v>45719</v>
      </c>
      <c r="E2" s="135">
        <f t="shared" si="0"/>
        <v>45720</v>
      </c>
      <c r="F2" s="135">
        <f t="shared" si="0"/>
        <v>45721</v>
      </c>
      <c r="G2" s="135">
        <f>F2+1</f>
        <v>45722</v>
      </c>
      <c r="H2" s="135">
        <f t="shared" si="0"/>
        <v>45723</v>
      </c>
      <c r="I2" s="135">
        <f t="shared" si="0"/>
        <v>45724</v>
      </c>
      <c r="J2" s="135">
        <f>I2+1</f>
        <v>45725</v>
      </c>
      <c r="K2" s="135">
        <f>J2+1</f>
        <v>45726</v>
      </c>
      <c r="L2" s="135">
        <f t="shared" si="0"/>
        <v>45727</v>
      </c>
      <c r="M2" s="135">
        <f t="shared" si="0"/>
        <v>45728</v>
      </c>
      <c r="N2" s="135">
        <f t="shared" si="0"/>
        <v>45729</v>
      </c>
      <c r="O2" s="135">
        <f t="shared" si="0"/>
        <v>45730</v>
      </c>
      <c r="P2" s="135">
        <f t="shared" si="0"/>
        <v>45731</v>
      </c>
      <c r="Q2" s="135">
        <f t="shared" si="0"/>
        <v>45732</v>
      </c>
      <c r="R2" s="135">
        <f t="shared" si="0"/>
        <v>45733</v>
      </c>
      <c r="S2" s="135">
        <f t="shared" si="0"/>
        <v>45734</v>
      </c>
      <c r="T2" s="135">
        <f t="shared" si="0"/>
        <v>45735</v>
      </c>
      <c r="U2" s="135">
        <f t="shared" si="0"/>
        <v>45736</v>
      </c>
      <c r="V2" s="135">
        <f t="shared" si="0"/>
        <v>45737</v>
      </c>
      <c r="W2" s="135">
        <f t="shared" si="0"/>
        <v>45738</v>
      </c>
      <c r="X2" s="135">
        <f t="shared" si="0"/>
        <v>45739</v>
      </c>
      <c r="Y2" s="135">
        <f t="shared" si="0"/>
        <v>45740</v>
      </c>
      <c r="Z2" s="135">
        <f t="shared" si="0"/>
        <v>45741</v>
      </c>
      <c r="AA2" s="135">
        <f t="shared" si="0"/>
        <v>45742</v>
      </c>
      <c r="AB2" s="135">
        <f t="shared" si="0"/>
        <v>45743</v>
      </c>
      <c r="AC2" s="135">
        <f t="shared" si="0"/>
        <v>45744</v>
      </c>
      <c r="AD2" s="135">
        <f t="shared" si="0"/>
        <v>45745</v>
      </c>
      <c r="AE2" s="135">
        <f t="shared" si="0"/>
        <v>45746</v>
      </c>
      <c r="AF2" s="135">
        <f t="shared" si="0"/>
        <v>45747</v>
      </c>
    </row>
    <row r="3" spans="1:32">
      <c r="A3" s="134" t="s">
        <v>140</v>
      </c>
      <c r="B3" s="135">
        <f>B2+31</f>
        <v>45748</v>
      </c>
      <c r="C3" s="135">
        <f t="shared" ref="C3:AE11" si="1">B3+1</f>
        <v>45749</v>
      </c>
      <c r="D3" s="135">
        <f t="shared" si="1"/>
        <v>45750</v>
      </c>
      <c r="E3" s="135">
        <f t="shared" si="1"/>
        <v>45751</v>
      </c>
      <c r="F3" s="135">
        <f t="shared" si="1"/>
        <v>45752</v>
      </c>
      <c r="G3" s="135">
        <f t="shared" si="1"/>
        <v>45753</v>
      </c>
      <c r="H3" s="135">
        <f>G3+1</f>
        <v>45754</v>
      </c>
      <c r="I3" s="135">
        <f t="shared" si="1"/>
        <v>45755</v>
      </c>
      <c r="J3" s="135">
        <f t="shared" si="1"/>
        <v>45756</v>
      </c>
      <c r="K3" s="135">
        <f t="shared" si="1"/>
        <v>45757</v>
      </c>
      <c r="L3" s="135">
        <f t="shared" si="1"/>
        <v>45758</v>
      </c>
      <c r="M3" s="135">
        <f t="shared" si="1"/>
        <v>45759</v>
      </c>
      <c r="N3" s="135">
        <f t="shared" si="1"/>
        <v>45760</v>
      </c>
      <c r="O3" s="135">
        <f t="shared" si="1"/>
        <v>45761</v>
      </c>
      <c r="P3" s="135">
        <f t="shared" si="1"/>
        <v>45762</v>
      </c>
      <c r="Q3" s="135">
        <f t="shared" si="1"/>
        <v>45763</v>
      </c>
      <c r="R3" s="135">
        <f t="shared" si="1"/>
        <v>45764</v>
      </c>
      <c r="S3" s="135">
        <f t="shared" si="1"/>
        <v>45765</v>
      </c>
      <c r="T3" s="135">
        <f t="shared" si="1"/>
        <v>45766</v>
      </c>
      <c r="U3" s="135">
        <f t="shared" si="1"/>
        <v>45767</v>
      </c>
      <c r="V3" s="135">
        <f t="shared" si="1"/>
        <v>45768</v>
      </c>
      <c r="W3" s="135">
        <f t="shared" si="1"/>
        <v>45769</v>
      </c>
      <c r="X3" s="135">
        <f t="shared" si="1"/>
        <v>45770</v>
      </c>
      <c r="Y3" s="135">
        <f t="shared" si="1"/>
        <v>45771</v>
      </c>
      <c r="Z3" s="135">
        <f t="shared" si="1"/>
        <v>45772</v>
      </c>
      <c r="AA3" s="135">
        <f t="shared" si="1"/>
        <v>45773</v>
      </c>
      <c r="AB3" s="135">
        <f t="shared" si="1"/>
        <v>45774</v>
      </c>
      <c r="AC3" s="135">
        <f t="shared" si="1"/>
        <v>45775</v>
      </c>
      <c r="AD3" s="135">
        <f t="shared" si="1"/>
        <v>45776</v>
      </c>
      <c r="AE3" s="135">
        <f t="shared" si="1"/>
        <v>45777</v>
      </c>
      <c r="AF3" s="135"/>
    </row>
    <row r="4" spans="1:32">
      <c r="A4" s="134" t="s">
        <v>141</v>
      </c>
      <c r="B4" s="135">
        <f>B3+30</f>
        <v>45778</v>
      </c>
      <c r="C4" s="135">
        <f t="shared" si="1"/>
        <v>45779</v>
      </c>
      <c r="D4" s="135">
        <f t="shared" si="1"/>
        <v>45780</v>
      </c>
      <c r="E4" s="135">
        <f t="shared" si="1"/>
        <v>45781</v>
      </c>
      <c r="F4" s="135">
        <f t="shared" si="1"/>
        <v>45782</v>
      </c>
      <c r="G4" s="135">
        <f t="shared" si="1"/>
        <v>45783</v>
      </c>
      <c r="H4" s="135">
        <f t="shared" si="1"/>
        <v>45784</v>
      </c>
      <c r="I4" s="135">
        <f t="shared" si="1"/>
        <v>45785</v>
      </c>
      <c r="J4" s="135">
        <f t="shared" si="1"/>
        <v>45786</v>
      </c>
      <c r="K4" s="135">
        <f t="shared" si="1"/>
        <v>45787</v>
      </c>
      <c r="L4" s="135">
        <f t="shared" si="1"/>
        <v>45788</v>
      </c>
      <c r="M4" s="135">
        <f t="shared" si="1"/>
        <v>45789</v>
      </c>
      <c r="N4" s="135">
        <f t="shared" si="1"/>
        <v>45790</v>
      </c>
      <c r="O4" s="135">
        <f t="shared" si="1"/>
        <v>45791</v>
      </c>
      <c r="P4" s="135">
        <f t="shared" si="1"/>
        <v>45792</v>
      </c>
      <c r="Q4" s="135">
        <f t="shared" si="1"/>
        <v>45793</v>
      </c>
      <c r="R4" s="135">
        <f t="shared" si="1"/>
        <v>45794</v>
      </c>
      <c r="S4" s="135">
        <f t="shared" si="1"/>
        <v>45795</v>
      </c>
      <c r="T4" s="135">
        <f t="shared" si="1"/>
        <v>45796</v>
      </c>
      <c r="U4" s="135">
        <f t="shared" si="1"/>
        <v>45797</v>
      </c>
      <c r="V4" s="135">
        <f t="shared" si="1"/>
        <v>45798</v>
      </c>
      <c r="W4" s="135">
        <f t="shared" si="1"/>
        <v>45799</v>
      </c>
      <c r="X4" s="135">
        <f t="shared" si="1"/>
        <v>45800</v>
      </c>
      <c r="Y4" s="135">
        <f t="shared" si="1"/>
        <v>45801</v>
      </c>
      <c r="Z4" s="135">
        <f t="shared" si="1"/>
        <v>45802</v>
      </c>
      <c r="AA4" s="135">
        <f t="shared" si="1"/>
        <v>45803</v>
      </c>
      <c r="AB4" s="135">
        <f t="shared" si="1"/>
        <v>45804</v>
      </c>
      <c r="AC4" s="135">
        <f t="shared" si="1"/>
        <v>45805</v>
      </c>
      <c r="AD4" s="135">
        <f t="shared" si="1"/>
        <v>45806</v>
      </c>
      <c r="AE4" s="135">
        <f t="shared" si="1"/>
        <v>45807</v>
      </c>
      <c r="AF4" s="135">
        <f t="shared" ref="AF4" si="2">AE4+1</f>
        <v>45808</v>
      </c>
    </row>
    <row r="5" spans="1:32">
      <c r="A5" s="134" t="s">
        <v>142</v>
      </c>
      <c r="B5" s="135">
        <f t="shared" ref="B5:B13" si="3">B4+31</f>
        <v>45809</v>
      </c>
      <c r="C5" s="135">
        <f t="shared" si="1"/>
        <v>45810</v>
      </c>
      <c r="D5" s="135">
        <f t="shared" si="1"/>
        <v>45811</v>
      </c>
      <c r="E5" s="135">
        <f t="shared" si="1"/>
        <v>45812</v>
      </c>
      <c r="F5" s="135">
        <f t="shared" si="1"/>
        <v>45813</v>
      </c>
      <c r="G5" s="135">
        <f t="shared" si="1"/>
        <v>45814</v>
      </c>
      <c r="H5" s="135">
        <f t="shared" si="1"/>
        <v>45815</v>
      </c>
      <c r="I5" s="135">
        <f t="shared" si="1"/>
        <v>45816</v>
      </c>
      <c r="J5" s="135">
        <f t="shared" si="1"/>
        <v>45817</v>
      </c>
      <c r="K5" s="135">
        <f t="shared" si="1"/>
        <v>45818</v>
      </c>
      <c r="L5" s="135">
        <f t="shared" si="1"/>
        <v>45819</v>
      </c>
      <c r="M5" s="135">
        <f t="shared" si="1"/>
        <v>45820</v>
      </c>
      <c r="N5" s="135">
        <f t="shared" si="1"/>
        <v>45821</v>
      </c>
      <c r="O5" s="135">
        <f t="shared" si="1"/>
        <v>45822</v>
      </c>
      <c r="P5" s="135">
        <f t="shared" si="1"/>
        <v>45823</v>
      </c>
      <c r="Q5" s="135">
        <f t="shared" si="1"/>
        <v>45824</v>
      </c>
      <c r="R5" s="135">
        <f t="shared" si="1"/>
        <v>45825</v>
      </c>
      <c r="S5" s="135">
        <f t="shared" si="1"/>
        <v>45826</v>
      </c>
      <c r="T5" s="135">
        <f t="shared" si="1"/>
        <v>45827</v>
      </c>
      <c r="U5" s="135">
        <f t="shared" si="1"/>
        <v>45828</v>
      </c>
      <c r="V5" s="135">
        <f t="shared" si="1"/>
        <v>45829</v>
      </c>
      <c r="W5" s="135">
        <f t="shared" si="1"/>
        <v>45830</v>
      </c>
      <c r="X5" s="135">
        <f t="shared" si="1"/>
        <v>45831</v>
      </c>
      <c r="Y5" s="135">
        <f t="shared" si="1"/>
        <v>45832</v>
      </c>
      <c r="Z5" s="135">
        <f t="shared" si="1"/>
        <v>45833</v>
      </c>
      <c r="AA5" s="135">
        <f t="shared" si="1"/>
        <v>45834</v>
      </c>
      <c r="AB5" s="135">
        <f t="shared" si="1"/>
        <v>45835</v>
      </c>
      <c r="AC5" s="135">
        <f t="shared" si="1"/>
        <v>45836</v>
      </c>
      <c r="AD5" s="135">
        <f t="shared" si="1"/>
        <v>45837</v>
      </c>
      <c r="AE5" s="135">
        <f t="shared" si="1"/>
        <v>45838</v>
      </c>
      <c r="AF5" s="135"/>
    </row>
    <row r="6" spans="1:32">
      <c r="A6" s="134" t="s">
        <v>143</v>
      </c>
      <c r="B6" s="135">
        <f>B5+30</f>
        <v>45839</v>
      </c>
      <c r="C6" s="135">
        <f t="shared" si="1"/>
        <v>45840</v>
      </c>
      <c r="D6" s="135">
        <f t="shared" si="1"/>
        <v>45841</v>
      </c>
      <c r="E6" s="135">
        <f t="shared" si="1"/>
        <v>45842</v>
      </c>
      <c r="F6" s="135">
        <f t="shared" si="1"/>
        <v>45843</v>
      </c>
      <c r="G6" s="135">
        <f t="shared" si="1"/>
        <v>45844</v>
      </c>
      <c r="H6" s="135">
        <f t="shared" si="1"/>
        <v>45845</v>
      </c>
      <c r="I6" s="135">
        <f t="shared" si="1"/>
        <v>45846</v>
      </c>
      <c r="J6" s="135">
        <f t="shared" si="1"/>
        <v>45847</v>
      </c>
      <c r="K6" s="135">
        <f t="shared" si="1"/>
        <v>45848</v>
      </c>
      <c r="L6" s="135">
        <f t="shared" si="1"/>
        <v>45849</v>
      </c>
      <c r="M6" s="135">
        <f t="shared" si="1"/>
        <v>45850</v>
      </c>
      <c r="N6" s="135">
        <f t="shared" si="1"/>
        <v>45851</v>
      </c>
      <c r="O6" s="135">
        <f t="shared" si="1"/>
        <v>45852</v>
      </c>
      <c r="P6" s="135">
        <f t="shared" si="1"/>
        <v>45853</v>
      </c>
      <c r="Q6" s="135">
        <f t="shared" si="1"/>
        <v>45854</v>
      </c>
      <c r="R6" s="135">
        <f t="shared" si="1"/>
        <v>45855</v>
      </c>
      <c r="S6" s="135">
        <f t="shared" si="1"/>
        <v>45856</v>
      </c>
      <c r="T6" s="135">
        <f t="shared" si="1"/>
        <v>45857</v>
      </c>
      <c r="U6" s="135">
        <f t="shared" si="1"/>
        <v>45858</v>
      </c>
      <c r="V6" s="135">
        <f t="shared" si="1"/>
        <v>45859</v>
      </c>
      <c r="W6" s="135">
        <f t="shared" si="1"/>
        <v>45860</v>
      </c>
      <c r="X6" s="135">
        <f t="shared" si="1"/>
        <v>45861</v>
      </c>
      <c r="Y6" s="135">
        <f t="shared" si="1"/>
        <v>45862</v>
      </c>
      <c r="Z6" s="135">
        <f t="shared" si="1"/>
        <v>45863</v>
      </c>
      <c r="AA6" s="135">
        <f t="shared" si="1"/>
        <v>45864</v>
      </c>
      <c r="AB6" s="135">
        <f t="shared" si="1"/>
        <v>45865</v>
      </c>
      <c r="AC6" s="135">
        <f t="shared" si="1"/>
        <v>45866</v>
      </c>
      <c r="AD6" s="135">
        <f t="shared" si="1"/>
        <v>45867</v>
      </c>
      <c r="AE6" s="135">
        <f t="shared" si="1"/>
        <v>45868</v>
      </c>
      <c r="AF6" s="135">
        <f t="shared" ref="AF6:AF7" si="4">AE6+1</f>
        <v>45869</v>
      </c>
    </row>
    <row r="7" spans="1:32">
      <c r="A7" s="134" t="s">
        <v>144</v>
      </c>
      <c r="B7" s="135">
        <f t="shared" si="3"/>
        <v>45870</v>
      </c>
      <c r="C7" s="135">
        <f t="shared" si="1"/>
        <v>45871</v>
      </c>
      <c r="D7" s="135">
        <f t="shared" si="1"/>
        <v>45872</v>
      </c>
      <c r="E7" s="135">
        <f t="shared" si="1"/>
        <v>45873</v>
      </c>
      <c r="F7" s="135">
        <f t="shared" si="1"/>
        <v>45874</v>
      </c>
      <c r="G7" s="135">
        <f t="shared" si="1"/>
        <v>45875</v>
      </c>
      <c r="H7" s="135">
        <f t="shared" si="1"/>
        <v>45876</v>
      </c>
      <c r="I7" s="135">
        <f t="shared" si="1"/>
        <v>45877</v>
      </c>
      <c r="J7" s="135">
        <f t="shared" si="1"/>
        <v>45878</v>
      </c>
      <c r="K7" s="135">
        <f t="shared" si="1"/>
        <v>45879</v>
      </c>
      <c r="L7" s="135">
        <f t="shared" si="1"/>
        <v>45880</v>
      </c>
      <c r="M7" s="135">
        <f t="shared" si="1"/>
        <v>45881</v>
      </c>
      <c r="N7" s="135">
        <f t="shared" si="1"/>
        <v>45882</v>
      </c>
      <c r="O7" s="135">
        <f t="shared" si="1"/>
        <v>45883</v>
      </c>
      <c r="P7" s="135">
        <f t="shared" si="1"/>
        <v>45884</v>
      </c>
      <c r="Q7" s="135">
        <f t="shared" si="1"/>
        <v>45885</v>
      </c>
      <c r="R7" s="135">
        <f t="shared" si="1"/>
        <v>45886</v>
      </c>
      <c r="S7" s="135">
        <f t="shared" si="1"/>
        <v>45887</v>
      </c>
      <c r="T7" s="135">
        <f t="shared" si="1"/>
        <v>45888</v>
      </c>
      <c r="U7" s="135">
        <f t="shared" si="1"/>
        <v>45889</v>
      </c>
      <c r="V7" s="135">
        <f t="shared" si="1"/>
        <v>45890</v>
      </c>
      <c r="W7" s="135">
        <f t="shared" si="1"/>
        <v>45891</v>
      </c>
      <c r="X7" s="135">
        <f t="shared" si="1"/>
        <v>45892</v>
      </c>
      <c r="Y7" s="135">
        <f t="shared" si="1"/>
        <v>45893</v>
      </c>
      <c r="Z7" s="135">
        <f t="shared" si="1"/>
        <v>45894</v>
      </c>
      <c r="AA7" s="135">
        <f t="shared" si="1"/>
        <v>45895</v>
      </c>
      <c r="AB7" s="135">
        <f t="shared" si="1"/>
        <v>45896</v>
      </c>
      <c r="AC7" s="135">
        <f t="shared" si="1"/>
        <v>45897</v>
      </c>
      <c r="AD7" s="135">
        <f t="shared" si="1"/>
        <v>45898</v>
      </c>
      <c r="AE7" s="135">
        <f t="shared" si="1"/>
        <v>45899</v>
      </c>
      <c r="AF7" s="135">
        <f t="shared" si="4"/>
        <v>45900</v>
      </c>
    </row>
    <row r="8" spans="1:32">
      <c r="A8" s="134" t="s">
        <v>145</v>
      </c>
      <c r="B8" s="135">
        <f t="shared" si="3"/>
        <v>45901</v>
      </c>
      <c r="C8" s="135">
        <f t="shared" si="1"/>
        <v>45902</v>
      </c>
      <c r="D8" s="135">
        <f t="shared" si="1"/>
        <v>45903</v>
      </c>
      <c r="E8" s="135">
        <f t="shared" si="1"/>
        <v>45904</v>
      </c>
      <c r="F8" s="135">
        <f t="shared" si="1"/>
        <v>45905</v>
      </c>
      <c r="G8" s="135">
        <f t="shared" si="1"/>
        <v>45906</v>
      </c>
      <c r="H8" s="135">
        <f t="shared" si="1"/>
        <v>45907</v>
      </c>
      <c r="I8" s="135">
        <f t="shared" si="1"/>
        <v>45908</v>
      </c>
      <c r="J8" s="135">
        <f t="shared" si="1"/>
        <v>45909</v>
      </c>
      <c r="K8" s="135">
        <f t="shared" si="1"/>
        <v>45910</v>
      </c>
      <c r="L8" s="135">
        <f t="shared" si="1"/>
        <v>45911</v>
      </c>
      <c r="M8" s="135">
        <f t="shared" si="1"/>
        <v>45912</v>
      </c>
      <c r="N8" s="135">
        <f t="shared" si="1"/>
        <v>45913</v>
      </c>
      <c r="O8" s="135">
        <f t="shared" si="1"/>
        <v>45914</v>
      </c>
      <c r="P8" s="135">
        <f t="shared" si="1"/>
        <v>45915</v>
      </c>
      <c r="Q8" s="135">
        <f t="shared" si="1"/>
        <v>45916</v>
      </c>
      <c r="R8" s="135">
        <f t="shared" si="1"/>
        <v>45917</v>
      </c>
      <c r="S8" s="135">
        <f t="shared" si="1"/>
        <v>45918</v>
      </c>
      <c r="T8" s="135">
        <f t="shared" si="1"/>
        <v>45919</v>
      </c>
      <c r="U8" s="135">
        <f t="shared" si="1"/>
        <v>45920</v>
      </c>
      <c r="V8" s="135">
        <f t="shared" si="1"/>
        <v>45921</v>
      </c>
      <c r="W8" s="135">
        <f t="shared" si="1"/>
        <v>45922</v>
      </c>
      <c r="X8" s="135">
        <f t="shared" si="1"/>
        <v>45923</v>
      </c>
      <c r="Y8" s="135">
        <f t="shared" si="1"/>
        <v>45924</v>
      </c>
      <c r="Z8" s="135">
        <f t="shared" si="1"/>
        <v>45925</v>
      </c>
      <c r="AA8" s="135">
        <f t="shared" si="1"/>
        <v>45926</v>
      </c>
      <c r="AB8" s="135">
        <f t="shared" si="1"/>
        <v>45927</v>
      </c>
      <c r="AC8" s="135">
        <f t="shared" si="1"/>
        <v>45928</v>
      </c>
      <c r="AD8" s="135">
        <f t="shared" si="1"/>
        <v>45929</v>
      </c>
      <c r="AE8" s="135">
        <f t="shared" si="1"/>
        <v>45930</v>
      </c>
      <c r="AF8" s="135"/>
    </row>
    <row r="9" spans="1:32">
      <c r="A9" s="134" t="s">
        <v>146</v>
      </c>
      <c r="B9" s="135">
        <f>B8+30</f>
        <v>45931</v>
      </c>
      <c r="C9" s="135">
        <f t="shared" si="1"/>
        <v>45932</v>
      </c>
      <c r="D9" s="135">
        <f t="shared" si="1"/>
        <v>45933</v>
      </c>
      <c r="E9" s="135">
        <f t="shared" si="1"/>
        <v>45934</v>
      </c>
      <c r="F9" s="135">
        <f t="shared" si="1"/>
        <v>45935</v>
      </c>
      <c r="G9" s="135">
        <f t="shared" si="1"/>
        <v>45936</v>
      </c>
      <c r="H9" s="135">
        <f t="shared" si="1"/>
        <v>45937</v>
      </c>
      <c r="I9" s="135">
        <f t="shared" si="1"/>
        <v>45938</v>
      </c>
      <c r="J9" s="135">
        <f t="shared" si="1"/>
        <v>45939</v>
      </c>
      <c r="K9" s="135">
        <f t="shared" si="1"/>
        <v>45940</v>
      </c>
      <c r="L9" s="135">
        <f t="shared" si="1"/>
        <v>45941</v>
      </c>
      <c r="M9" s="135">
        <f t="shared" si="1"/>
        <v>45942</v>
      </c>
      <c r="N9" s="135">
        <f t="shared" si="1"/>
        <v>45943</v>
      </c>
      <c r="O9" s="135">
        <f t="shared" si="1"/>
        <v>45944</v>
      </c>
      <c r="P9" s="135">
        <f t="shared" si="1"/>
        <v>45945</v>
      </c>
      <c r="Q9" s="135">
        <f t="shared" si="1"/>
        <v>45946</v>
      </c>
      <c r="R9" s="135">
        <f t="shared" si="1"/>
        <v>45947</v>
      </c>
      <c r="S9" s="135">
        <f t="shared" si="1"/>
        <v>45948</v>
      </c>
      <c r="T9" s="135">
        <f t="shared" si="1"/>
        <v>45949</v>
      </c>
      <c r="U9" s="135">
        <f t="shared" si="1"/>
        <v>45950</v>
      </c>
      <c r="V9" s="135">
        <f t="shared" si="1"/>
        <v>45951</v>
      </c>
      <c r="W9" s="135">
        <f t="shared" si="1"/>
        <v>45952</v>
      </c>
      <c r="X9" s="135">
        <f t="shared" si="1"/>
        <v>45953</v>
      </c>
      <c r="Y9" s="135">
        <f t="shared" si="1"/>
        <v>45954</v>
      </c>
      <c r="Z9" s="135">
        <f t="shared" si="1"/>
        <v>45955</v>
      </c>
      <c r="AA9" s="135">
        <f t="shared" si="1"/>
        <v>45956</v>
      </c>
      <c r="AB9" s="135">
        <f t="shared" si="1"/>
        <v>45957</v>
      </c>
      <c r="AC9" s="135">
        <f t="shared" si="1"/>
        <v>45958</v>
      </c>
      <c r="AD9" s="135">
        <f t="shared" si="1"/>
        <v>45959</v>
      </c>
      <c r="AE9" s="135">
        <f t="shared" si="1"/>
        <v>45960</v>
      </c>
      <c r="AF9" s="135">
        <f t="shared" ref="AF9" si="5">AE9+1</f>
        <v>45961</v>
      </c>
    </row>
    <row r="10" spans="1:32">
      <c r="A10" s="134" t="s">
        <v>147</v>
      </c>
      <c r="B10" s="135">
        <f t="shared" si="3"/>
        <v>45962</v>
      </c>
      <c r="C10" s="135">
        <f t="shared" si="1"/>
        <v>45963</v>
      </c>
      <c r="D10" s="135">
        <f t="shared" si="1"/>
        <v>45964</v>
      </c>
      <c r="E10" s="135">
        <f t="shared" si="1"/>
        <v>45965</v>
      </c>
      <c r="F10" s="135">
        <f t="shared" si="1"/>
        <v>45966</v>
      </c>
      <c r="G10" s="135">
        <f t="shared" si="1"/>
        <v>45967</v>
      </c>
      <c r="H10" s="135">
        <f t="shared" si="1"/>
        <v>45968</v>
      </c>
      <c r="I10" s="135">
        <f t="shared" si="1"/>
        <v>45969</v>
      </c>
      <c r="J10" s="135">
        <f t="shared" si="1"/>
        <v>45970</v>
      </c>
      <c r="K10" s="135">
        <f t="shared" si="1"/>
        <v>45971</v>
      </c>
      <c r="L10" s="135">
        <f t="shared" si="1"/>
        <v>45972</v>
      </c>
      <c r="M10" s="135">
        <f t="shared" si="1"/>
        <v>45973</v>
      </c>
      <c r="N10" s="135">
        <f t="shared" si="1"/>
        <v>45974</v>
      </c>
      <c r="O10" s="135">
        <f t="shared" si="1"/>
        <v>45975</v>
      </c>
      <c r="P10" s="135">
        <f t="shared" si="1"/>
        <v>45976</v>
      </c>
      <c r="Q10" s="135">
        <f t="shared" si="1"/>
        <v>45977</v>
      </c>
      <c r="R10" s="135">
        <f t="shared" si="1"/>
        <v>45978</v>
      </c>
      <c r="S10" s="135">
        <f t="shared" si="1"/>
        <v>45979</v>
      </c>
      <c r="T10" s="135">
        <f t="shared" si="1"/>
        <v>45980</v>
      </c>
      <c r="U10" s="135">
        <f t="shared" si="1"/>
        <v>45981</v>
      </c>
      <c r="V10" s="135">
        <f t="shared" si="1"/>
        <v>45982</v>
      </c>
      <c r="W10" s="135">
        <f t="shared" si="1"/>
        <v>45983</v>
      </c>
      <c r="X10" s="135">
        <f t="shared" si="1"/>
        <v>45984</v>
      </c>
      <c r="Y10" s="135">
        <f t="shared" si="1"/>
        <v>45985</v>
      </c>
      <c r="Z10" s="135">
        <f t="shared" si="1"/>
        <v>45986</v>
      </c>
      <c r="AA10" s="135">
        <f t="shared" si="1"/>
        <v>45987</v>
      </c>
      <c r="AB10" s="135">
        <f t="shared" si="1"/>
        <v>45988</v>
      </c>
      <c r="AC10" s="135">
        <f t="shared" si="1"/>
        <v>45989</v>
      </c>
      <c r="AD10" s="135">
        <f t="shared" si="1"/>
        <v>45990</v>
      </c>
      <c r="AE10" s="135">
        <f t="shared" si="1"/>
        <v>45991</v>
      </c>
      <c r="AF10" s="135"/>
    </row>
    <row r="11" spans="1:32">
      <c r="A11" s="134" t="s">
        <v>148</v>
      </c>
      <c r="B11" s="135">
        <f>B10+30</f>
        <v>45992</v>
      </c>
      <c r="C11" s="135">
        <f t="shared" si="1"/>
        <v>45993</v>
      </c>
      <c r="D11" s="135">
        <f t="shared" si="1"/>
        <v>45994</v>
      </c>
      <c r="E11" s="135">
        <f t="shared" si="1"/>
        <v>45995</v>
      </c>
      <c r="F11" s="135">
        <f t="shared" si="1"/>
        <v>45996</v>
      </c>
      <c r="G11" s="135">
        <f t="shared" si="1"/>
        <v>45997</v>
      </c>
      <c r="H11" s="135">
        <f t="shared" si="1"/>
        <v>45998</v>
      </c>
      <c r="I11" s="135">
        <f t="shared" si="1"/>
        <v>45999</v>
      </c>
      <c r="J11" s="135">
        <f t="shared" si="1"/>
        <v>46000</v>
      </c>
      <c r="K11" s="135">
        <f t="shared" si="1"/>
        <v>46001</v>
      </c>
      <c r="L11" s="135">
        <f t="shared" si="1"/>
        <v>46002</v>
      </c>
      <c r="M11" s="135">
        <f t="shared" si="1"/>
        <v>46003</v>
      </c>
      <c r="N11" s="135">
        <f t="shared" si="1"/>
        <v>46004</v>
      </c>
      <c r="O11" s="135">
        <f t="shared" si="1"/>
        <v>46005</v>
      </c>
      <c r="P11" s="135">
        <f t="shared" si="1"/>
        <v>46006</v>
      </c>
      <c r="Q11" s="135">
        <f t="shared" si="1"/>
        <v>46007</v>
      </c>
      <c r="R11" s="135">
        <f t="shared" si="1"/>
        <v>46008</v>
      </c>
      <c r="S11" s="135">
        <f t="shared" si="1"/>
        <v>46009</v>
      </c>
      <c r="T11" s="135">
        <f t="shared" si="1"/>
        <v>46010</v>
      </c>
      <c r="U11" s="135">
        <f t="shared" si="1"/>
        <v>46011</v>
      </c>
      <c r="V11" s="135">
        <f t="shared" si="1"/>
        <v>46012</v>
      </c>
      <c r="W11" s="135">
        <f t="shared" si="1"/>
        <v>46013</v>
      </c>
      <c r="X11" s="135">
        <f t="shared" si="1"/>
        <v>46014</v>
      </c>
      <c r="Y11" s="135">
        <f t="shared" si="1"/>
        <v>46015</v>
      </c>
      <c r="Z11" s="135">
        <f t="shared" si="1"/>
        <v>46016</v>
      </c>
      <c r="AA11" s="135">
        <f t="shared" ref="AA11:AF11" si="6">Z11+1</f>
        <v>46017</v>
      </c>
      <c r="AB11" s="135">
        <f t="shared" si="6"/>
        <v>46018</v>
      </c>
      <c r="AC11" s="135">
        <f t="shared" si="6"/>
        <v>46019</v>
      </c>
      <c r="AD11" s="135">
        <f t="shared" si="6"/>
        <v>46020</v>
      </c>
      <c r="AE11" s="135">
        <f t="shared" si="6"/>
        <v>46021</v>
      </c>
      <c r="AF11" s="135">
        <f t="shared" si="6"/>
        <v>46022</v>
      </c>
    </row>
    <row r="12" spans="1:32" ht="13.8" thickBot="1">
      <c r="A12" s="134" t="s">
        <v>149</v>
      </c>
      <c r="B12" s="135">
        <f t="shared" si="3"/>
        <v>46023</v>
      </c>
      <c r="C12" s="135">
        <f t="shared" ref="C12:AF14" si="7">B12+1</f>
        <v>46024</v>
      </c>
      <c r="D12" s="135">
        <f t="shared" si="7"/>
        <v>46025</v>
      </c>
      <c r="E12" s="135">
        <f t="shared" si="7"/>
        <v>46026</v>
      </c>
      <c r="F12" s="135">
        <f t="shared" si="7"/>
        <v>46027</v>
      </c>
      <c r="G12" s="135">
        <f t="shared" si="7"/>
        <v>46028</v>
      </c>
      <c r="H12" s="135">
        <f t="shared" si="7"/>
        <v>46029</v>
      </c>
      <c r="I12" s="135">
        <f t="shared" si="7"/>
        <v>46030</v>
      </c>
      <c r="J12" s="135">
        <f t="shared" si="7"/>
        <v>46031</v>
      </c>
      <c r="K12" s="135">
        <f t="shared" si="7"/>
        <v>46032</v>
      </c>
      <c r="L12" s="135">
        <f t="shared" si="7"/>
        <v>46033</v>
      </c>
      <c r="M12" s="135">
        <f t="shared" si="7"/>
        <v>46034</v>
      </c>
      <c r="N12" s="135">
        <f t="shared" si="7"/>
        <v>46035</v>
      </c>
      <c r="O12" s="135">
        <f t="shared" si="7"/>
        <v>46036</v>
      </c>
      <c r="P12" s="135">
        <f t="shared" si="7"/>
        <v>46037</v>
      </c>
      <c r="Q12" s="135">
        <f t="shared" si="7"/>
        <v>46038</v>
      </c>
      <c r="R12" s="135">
        <f t="shared" si="7"/>
        <v>46039</v>
      </c>
      <c r="S12" s="135">
        <f t="shared" si="7"/>
        <v>46040</v>
      </c>
      <c r="T12" s="135">
        <f t="shared" si="7"/>
        <v>46041</v>
      </c>
      <c r="U12" s="135">
        <f t="shared" si="7"/>
        <v>46042</v>
      </c>
      <c r="V12" s="135">
        <f t="shared" si="7"/>
        <v>46043</v>
      </c>
      <c r="W12" s="135">
        <f t="shared" si="7"/>
        <v>46044</v>
      </c>
      <c r="X12" s="135">
        <f t="shared" si="7"/>
        <v>46045</v>
      </c>
      <c r="Y12" s="135">
        <f t="shared" si="7"/>
        <v>46046</v>
      </c>
      <c r="Z12" s="135">
        <f t="shared" si="7"/>
        <v>46047</v>
      </c>
      <c r="AA12" s="135">
        <f t="shared" si="7"/>
        <v>46048</v>
      </c>
      <c r="AB12" s="135">
        <f t="shared" si="7"/>
        <v>46049</v>
      </c>
      <c r="AC12" s="135">
        <f t="shared" si="7"/>
        <v>46050</v>
      </c>
      <c r="AD12" s="267">
        <f t="shared" si="7"/>
        <v>46051</v>
      </c>
      <c r="AE12" s="135">
        <f t="shared" si="7"/>
        <v>46052</v>
      </c>
      <c r="AF12" s="135">
        <f t="shared" si="7"/>
        <v>46053</v>
      </c>
    </row>
    <row r="13" spans="1:32" ht="13.8" thickBot="1">
      <c r="A13" s="134" t="s">
        <v>150</v>
      </c>
      <c r="B13" s="135">
        <f t="shared" si="3"/>
        <v>46054</v>
      </c>
      <c r="C13" s="135">
        <f t="shared" si="7"/>
        <v>46055</v>
      </c>
      <c r="D13" s="135">
        <f t="shared" si="7"/>
        <v>46056</v>
      </c>
      <c r="E13" s="135">
        <f t="shared" si="7"/>
        <v>46057</v>
      </c>
      <c r="F13" s="135">
        <f t="shared" si="7"/>
        <v>46058</v>
      </c>
      <c r="G13" s="135">
        <f t="shared" si="7"/>
        <v>46059</v>
      </c>
      <c r="H13" s="135">
        <f t="shared" si="7"/>
        <v>46060</v>
      </c>
      <c r="I13" s="135">
        <f t="shared" si="7"/>
        <v>46061</v>
      </c>
      <c r="J13" s="135">
        <f t="shared" si="7"/>
        <v>46062</v>
      </c>
      <c r="K13" s="135">
        <f t="shared" si="7"/>
        <v>46063</v>
      </c>
      <c r="L13" s="135">
        <f t="shared" si="7"/>
        <v>46064</v>
      </c>
      <c r="M13" s="135">
        <f t="shared" si="7"/>
        <v>46065</v>
      </c>
      <c r="N13" s="135">
        <f t="shared" si="7"/>
        <v>46066</v>
      </c>
      <c r="O13" s="135">
        <f t="shared" si="7"/>
        <v>46067</v>
      </c>
      <c r="P13" s="135">
        <f t="shared" si="7"/>
        <v>46068</v>
      </c>
      <c r="Q13" s="135">
        <f t="shared" si="7"/>
        <v>46069</v>
      </c>
      <c r="R13" s="135">
        <f t="shared" si="7"/>
        <v>46070</v>
      </c>
      <c r="S13" s="135">
        <f t="shared" si="7"/>
        <v>46071</v>
      </c>
      <c r="T13" s="135">
        <f t="shared" si="7"/>
        <v>46072</v>
      </c>
      <c r="U13" s="135">
        <f t="shared" si="7"/>
        <v>46073</v>
      </c>
      <c r="V13" s="135">
        <f t="shared" si="7"/>
        <v>46074</v>
      </c>
      <c r="W13" s="135">
        <f t="shared" si="7"/>
        <v>46075</v>
      </c>
      <c r="X13" s="135">
        <f t="shared" si="7"/>
        <v>46076</v>
      </c>
      <c r="Y13" s="135">
        <f t="shared" si="7"/>
        <v>46077</v>
      </c>
      <c r="Z13" s="135">
        <f t="shared" si="7"/>
        <v>46078</v>
      </c>
      <c r="AA13" s="135">
        <f t="shared" si="7"/>
        <v>46079</v>
      </c>
      <c r="AB13" s="135">
        <f t="shared" si="7"/>
        <v>46080</v>
      </c>
      <c r="AC13" s="265">
        <f t="shared" si="7"/>
        <v>46081</v>
      </c>
      <c r="AD13" s="269"/>
      <c r="AE13" s="266"/>
      <c r="AF13" s="135"/>
    </row>
    <row r="14" spans="1:32">
      <c r="A14" s="134" t="s">
        <v>151</v>
      </c>
      <c r="B14" s="135">
        <f>B13+28</f>
        <v>46082</v>
      </c>
      <c r="C14" s="135">
        <f t="shared" si="7"/>
        <v>46083</v>
      </c>
      <c r="D14" s="135">
        <f t="shared" si="7"/>
        <v>46084</v>
      </c>
      <c r="E14" s="135">
        <f t="shared" si="7"/>
        <v>46085</v>
      </c>
      <c r="F14" s="135">
        <f t="shared" si="7"/>
        <v>46086</v>
      </c>
      <c r="G14" s="135">
        <f t="shared" si="7"/>
        <v>46087</v>
      </c>
      <c r="H14" s="135">
        <f t="shared" si="7"/>
        <v>46088</v>
      </c>
      <c r="I14" s="135">
        <f t="shared" si="7"/>
        <v>46089</v>
      </c>
      <c r="J14" s="135">
        <f t="shared" si="7"/>
        <v>46090</v>
      </c>
      <c r="K14" s="135">
        <f t="shared" si="7"/>
        <v>46091</v>
      </c>
      <c r="L14" s="135">
        <f t="shared" si="7"/>
        <v>46092</v>
      </c>
      <c r="M14" s="135">
        <f t="shared" si="7"/>
        <v>46093</v>
      </c>
      <c r="N14" s="135">
        <f t="shared" si="7"/>
        <v>46094</v>
      </c>
      <c r="O14" s="135">
        <f t="shared" si="7"/>
        <v>46095</v>
      </c>
      <c r="P14" s="135">
        <f t="shared" si="7"/>
        <v>46096</v>
      </c>
      <c r="Q14" s="135">
        <f t="shared" si="7"/>
        <v>46097</v>
      </c>
      <c r="R14" s="135">
        <f t="shared" si="7"/>
        <v>46098</v>
      </c>
      <c r="S14" s="135">
        <f t="shared" si="7"/>
        <v>46099</v>
      </c>
      <c r="T14" s="135">
        <f t="shared" si="7"/>
        <v>46100</v>
      </c>
      <c r="U14" s="135">
        <f t="shared" si="7"/>
        <v>46101</v>
      </c>
      <c r="V14" s="135">
        <f t="shared" si="7"/>
        <v>46102</v>
      </c>
      <c r="W14" s="135">
        <f t="shared" si="7"/>
        <v>46103</v>
      </c>
      <c r="X14" s="135">
        <f t="shared" si="7"/>
        <v>46104</v>
      </c>
      <c r="Y14" s="135">
        <f t="shared" si="7"/>
        <v>46105</v>
      </c>
      <c r="Z14" s="135">
        <f t="shared" si="7"/>
        <v>46106</v>
      </c>
      <c r="AA14" s="135">
        <f t="shared" si="7"/>
        <v>46107</v>
      </c>
      <c r="AB14" s="135">
        <f t="shared" si="7"/>
        <v>46108</v>
      </c>
      <c r="AC14" s="135">
        <f t="shared" si="7"/>
        <v>46109</v>
      </c>
      <c r="AD14" s="268">
        <f t="shared" si="7"/>
        <v>46110</v>
      </c>
      <c r="AE14" s="135">
        <f t="shared" si="7"/>
        <v>46111</v>
      </c>
      <c r="AF14" s="135">
        <f t="shared" si="7"/>
        <v>46112</v>
      </c>
    </row>
    <row r="15" spans="1:32">
      <c r="A15" s="136"/>
      <c r="B15" s="137"/>
      <c r="C15" s="137"/>
      <c r="D15" s="137"/>
      <c r="E15" s="137"/>
      <c r="F15" s="137"/>
      <c r="G15" s="137"/>
      <c r="H15" s="137"/>
      <c r="I15" s="137"/>
      <c r="J15" s="137"/>
      <c r="K15" s="137"/>
      <c r="L15" s="137"/>
      <c r="M15" s="137"/>
      <c r="N15" s="137"/>
      <c r="O15" s="137"/>
      <c r="P15" s="137"/>
      <c r="Q15" s="137"/>
      <c r="R15" s="138"/>
      <c r="S15" s="138"/>
      <c r="T15" s="138"/>
      <c r="U15" s="138"/>
      <c r="V15" s="138"/>
      <c r="W15" s="138"/>
      <c r="X15" s="138"/>
      <c r="Y15" s="138"/>
      <c r="Z15" s="138"/>
      <c r="AA15" s="138"/>
      <c r="AB15" s="138"/>
      <c r="AC15" s="138"/>
      <c r="AD15" s="138"/>
      <c r="AE15" s="138"/>
      <c r="AF15" s="138"/>
    </row>
    <row r="16" spans="1:32">
      <c r="A16" s="132">
        <v>1</v>
      </c>
      <c r="B16" s="132">
        <v>2</v>
      </c>
      <c r="C16" s="132">
        <v>3</v>
      </c>
      <c r="D16" s="132">
        <v>4</v>
      </c>
      <c r="E16" s="132">
        <v>5</v>
      </c>
      <c r="F16" s="132">
        <v>6</v>
      </c>
      <c r="G16" s="132">
        <v>7</v>
      </c>
      <c r="H16" s="132">
        <v>8</v>
      </c>
      <c r="I16" s="132">
        <v>9</v>
      </c>
      <c r="J16" s="132">
        <v>10</v>
      </c>
      <c r="K16" s="132">
        <v>11</v>
      </c>
      <c r="L16" s="132">
        <v>12</v>
      </c>
      <c r="M16" s="132">
        <v>13</v>
      </c>
      <c r="N16" s="132">
        <v>14</v>
      </c>
      <c r="O16" s="132">
        <v>15</v>
      </c>
      <c r="P16" s="132">
        <v>16</v>
      </c>
      <c r="Q16" s="132">
        <v>17</v>
      </c>
      <c r="R16" s="132">
        <v>18</v>
      </c>
      <c r="S16" s="132">
        <v>19</v>
      </c>
      <c r="T16" s="132">
        <v>20</v>
      </c>
      <c r="U16" s="132">
        <v>21</v>
      </c>
      <c r="V16" s="138"/>
      <c r="W16" s="138"/>
      <c r="X16" s="138"/>
      <c r="Y16" s="138"/>
      <c r="Z16" s="138"/>
      <c r="AA16" s="138"/>
      <c r="AB16" s="138"/>
      <c r="AC16" s="138"/>
      <c r="AD16" s="138"/>
      <c r="AE16" s="138"/>
      <c r="AF16" s="138"/>
    </row>
    <row r="17" spans="1:32">
      <c r="A17" s="264" t="s">
        <v>214</v>
      </c>
      <c r="B17" s="139"/>
      <c r="C17" s="139"/>
      <c r="D17" s="139"/>
      <c r="E17" s="139"/>
      <c r="F17" s="139"/>
      <c r="G17" s="139"/>
      <c r="H17" s="139"/>
      <c r="I17" s="139"/>
      <c r="J17" s="139"/>
      <c r="K17" s="139"/>
      <c r="L17" s="139"/>
      <c r="M17" s="139"/>
      <c r="N17" s="139"/>
      <c r="O17" s="139"/>
      <c r="P17" s="139"/>
      <c r="Q17" s="139"/>
      <c r="R17" s="140"/>
      <c r="S17" s="140"/>
      <c r="T17" s="140"/>
      <c r="U17" s="140"/>
      <c r="V17" s="140"/>
      <c r="W17" s="140"/>
      <c r="X17" s="140"/>
      <c r="Y17" s="140"/>
      <c r="Z17" s="140"/>
      <c r="AA17" s="140"/>
      <c r="AB17" s="140"/>
      <c r="AC17" s="140"/>
      <c r="AD17" s="140"/>
      <c r="AE17" s="140"/>
      <c r="AF17" s="140"/>
    </row>
    <row r="18" spans="1:32" ht="30" customHeight="1">
      <c r="A18" s="279" t="s">
        <v>152</v>
      </c>
      <c r="B18" s="279" t="s">
        <v>12</v>
      </c>
      <c r="C18" s="276" t="s">
        <v>13</v>
      </c>
      <c r="D18" s="276" t="s">
        <v>153</v>
      </c>
      <c r="E18" s="291" t="s">
        <v>216</v>
      </c>
      <c r="F18" s="272" t="s">
        <v>14</v>
      </c>
      <c r="G18" s="274" t="s">
        <v>16</v>
      </c>
      <c r="H18" s="270" t="s">
        <v>17</v>
      </c>
      <c r="I18" s="270" t="s">
        <v>18</v>
      </c>
      <c r="J18" s="270" t="s">
        <v>19</v>
      </c>
      <c r="K18" s="294" t="s">
        <v>217</v>
      </c>
      <c r="L18" s="281" t="s">
        <v>154</v>
      </c>
      <c r="M18" s="283" t="s">
        <v>21</v>
      </c>
      <c r="N18" s="287" t="s">
        <v>22</v>
      </c>
      <c r="O18" s="287" t="s">
        <v>23</v>
      </c>
      <c r="P18" s="285" t="s">
        <v>155</v>
      </c>
      <c r="Q18" s="276" t="s">
        <v>25</v>
      </c>
      <c r="R18" s="276" t="s">
        <v>26</v>
      </c>
      <c r="S18" s="297" t="s">
        <v>218</v>
      </c>
      <c r="T18" s="134"/>
      <c r="U18" s="298"/>
    </row>
    <row r="19" spans="1:32">
      <c r="A19" s="280">
        <v>45658</v>
      </c>
      <c r="B19" s="280">
        <v>45670</v>
      </c>
      <c r="C19" s="277">
        <v>45699</v>
      </c>
      <c r="D19" s="277">
        <v>45711</v>
      </c>
      <c r="E19" s="292">
        <v>45712</v>
      </c>
      <c r="F19" s="273">
        <v>45736</v>
      </c>
      <c r="G19" s="275">
        <v>45776</v>
      </c>
      <c r="H19" s="271">
        <v>45780</v>
      </c>
      <c r="I19" s="271">
        <v>45781</v>
      </c>
      <c r="J19" s="271">
        <v>45782</v>
      </c>
      <c r="K19" s="293">
        <v>45783</v>
      </c>
      <c r="L19" s="282">
        <v>45859</v>
      </c>
      <c r="M19" s="284">
        <v>45880</v>
      </c>
      <c r="N19" s="288">
        <v>45915</v>
      </c>
      <c r="O19" s="288">
        <v>45923</v>
      </c>
      <c r="P19" s="286">
        <v>45943</v>
      </c>
      <c r="Q19" s="277">
        <v>45964</v>
      </c>
      <c r="R19" s="289">
        <v>45984</v>
      </c>
      <c r="S19" s="295">
        <v>45985</v>
      </c>
      <c r="T19" s="299"/>
      <c r="U19" s="135"/>
    </row>
    <row r="20" spans="1:32">
      <c r="A20" s="133" t="s">
        <v>215</v>
      </c>
      <c r="C20" s="141"/>
      <c r="E20" s="141"/>
      <c r="P20" s="141"/>
    </row>
    <row r="21" spans="1:32" ht="30" customHeight="1">
      <c r="A21" s="290" t="s">
        <v>152</v>
      </c>
      <c r="B21" s="290" t="s">
        <v>12</v>
      </c>
      <c r="C21" s="142"/>
      <c r="D21" s="142"/>
      <c r="E21" s="142"/>
      <c r="F21" s="142"/>
      <c r="G21" s="142"/>
      <c r="H21" s="142"/>
      <c r="I21" s="142"/>
      <c r="J21" s="142"/>
      <c r="K21" s="142"/>
      <c r="L21" s="142"/>
      <c r="M21" s="142"/>
      <c r="N21" s="142"/>
      <c r="O21" s="142"/>
      <c r="P21" s="142"/>
      <c r="Q21" s="142"/>
      <c r="R21" s="143"/>
      <c r="S21" s="143"/>
      <c r="T21" s="143"/>
    </row>
    <row r="22" spans="1:32">
      <c r="A22" s="278">
        <v>46023</v>
      </c>
      <c r="B22" s="278">
        <v>46034</v>
      </c>
      <c r="C22" s="135"/>
      <c r="D22" s="135"/>
      <c r="E22" s="135"/>
      <c r="F22" s="135"/>
      <c r="G22" s="135"/>
      <c r="H22" s="135"/>
      <c r="I22" s="135"/>
      <c r="J22" s="135"/>
      <c r="K22" s="135"/>
      <c r="L22" s="135"/>
      <c r="M22" s="135"/>
      <c r="N22" s="135"/>
      <c r="O22" s="135"/>
      <c r="P22" s="135"/>
      <c r="Q22" s="135"/>
      <c r="R22" s="135"/>
      <c r="S22" s="135"/>
      <c r="T22" s="135"/>
    </row>
  </sheetData>
  <phoneticPr fontId="1"/>
  <pageMargins left="0.7" right="0.7" top="0.75" bottom="0.75" header="0.3" footer="0.3"/>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【6月】月集計表</vt:lpstr>
      <vt:lpstr>【7月】月集計表</vt:lpstr>
      <vt:lpstr>【8月】月集計表</vt:lpstr>
      <vt:lpstr>【9月】月集計表</vt:lpstr>
      <vt:lpstr>【10月】月集計表</vt:lpstr>
      <vt:lpstr>【11月】月集計表</vt:lpstr>
      <vt:lpstr>【12月】月集計表</vt:lpstr>
      <vt:lpstr>【1月】月集計表</vt:lpstr>
      <vt:lpstr>【年集計表（まとめ）】</vt:lpstr>
      <vt:lpstr>【年集計表（多能工化)】</vt:lpstr>
      <vt:lpstr>【年集計表（TR)】</vt:lpstr>
      <vt:lpstr>【年集計表（FW1）】</vt:lpstr>
      <vt:lpstr>【年集計表（FW2）】</vt:lpstr>
      <vt:lpstr>【年集計表（FW3）】</vt:lpstr>
      <vt:lpstr>日付</vt:lpstr>
      <vt:lpstr>【10月】月集計表!Print_Area</vt:lpstr>
      <vt:lpstr>【11月】月集計表!Print_Area</vt:lpstr>
      <vt:lpstr>【12月】月集計表!Print_Area</vt:lpstr>
      <vt:lpstr>【1月】月集計表!Print_Area</vt:lpstr>
      <vt:lpstr>【6月】月集計表!Print_Area</vt:lpstr>
      <vt:lpstr>【7月】月集計表!Print_Area</vt:lpstr>
      <vt:lpstr>【8月】月集計表!Print_Area</vt:lpstr>
      <vt:lpstr>【9月】月集計表!Print_Area</vt:lpstr>
      <vt:lpstr>'【年集計表（FW1）】'!Print_Area</vt:lpstr>
      <vt:lpstr>'【年集計表（FW2）】'!Print_Area</vt:lpstr>
      <vt:lpstr>'【年集計表（FW3）】'!Print_Area</vt:lpstr>
      <vt:lpstr>'【年集計表（TR)】'!Print_Area</vt:lpstr>
      <vt:lpstr>'【年集計表（多能工化)】'!Print_Area</vt:lpstr>
      <vt:lpstr>祝日1</vt:lpstr>
      <vt:lpstr>祝日2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CLARINet</dc:creator>
  <dc:description>2025/3/28時点　暫定版</dc:description>
  <cp:lastModifiedBy>全森　担い手02（折原）</cp:lastModifiedBy>
  <cp:lastPrinted>2025-03-26T07:45:36Z</cp:lastPrinted>
  <dcterms:created xsi:type="dcterms:W3CDTF">2020-09-23T05:36:14Z</dcterms:created>
  <dcterms:modified xsi:type="dcterms:W3CDTF">2025-05-22T03:06:23Z</dcterms:modified>
</cp:coreProperties>
</file>